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800" windowHeight="5880" tabRatio="650" activeTab="6"/>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'様式B'!$B$1:$K$59</definedName>
    <definedName name="_xlnm.Print_Area" localSheetId="2">'様式C_研究責任医師'!$A$1:$N$141</definedName>
    <definedName name="_xlnm.Print_Area" localSheetId="3">'様式C_研究分担医師等'!$A$1:$M$134</definedName>
    <definedName name="_xlnm.Print_Area" localSheetId="4">'様式D_研究責任医師'!$A$1:$P$125</definedName>
    <definedName name="_xlnm.Print_Area" localSheetId="5">'様式D_研究分担医師等'!$A$1:$P$115</definedName>
    <definedName name="_xlnm.Print_Area" localSheetId="6">'様式E'!$A$1:$N$80</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<sst xmlns="http://schemas.openxmlformats.org/spreadsheetml/2006/main" count="1186" uniqueCount="225">
  <si>
    <t>設問</t>
  </si>
  <si>
    <t>回答を
選択</t>
  </si>
  <si>
    <t>「はい」の場合詳細を記載</t>
  </si>
  <si>
    <t>COI状況の有無</t>
  </si>
  <si>
    <t>本研究課題：</t>
  </si>
  <si>
    <t>COIの内容について
詳細を選択・記述</t>
  </si>
  <si>
    <t>本研究に関係のある企業等名</t>
  </si>
  <si>
    <t>契約有無</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</si>
  <si>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</si>
  <si>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</si>
  <si>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</si>
  <si>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</si>
  <si>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</si>
  <si>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</si>
  <si>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</si>
  <si>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</si>
  <si>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</si>
  <si>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</si>
  <si>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</si>
  <si>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</si>
  <si>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</si>
  <si>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参加・一部担当の内容</t>
  </si>
  <si>
    <t>管理計画</t>
  </si>
  <si>
    <t>COI管理計画</t>
  </si>
  <si>
    <t>基準1</t>
  </si>
  <si>
    <t>所属機関</t>
  </si>
  <si>
    <t>氏　　名</t>
  </si>
  <si>
    <t>前年度</t>
  </si>
  <si>
    <t>当該年度</t>
  </si>
  <si>
    <t>「はい」と回答した項目について</t>
  </si>
  <si>
    <t>当該受入研究費等の本研究での利用の有無</t>
  </si>
  <si>
    <t>COIについての事実確認</t>
  </si>
  <si>
    <t>所属機関</t>
  </si>
  <si>
    <t>COIについての
事実確認</t>
  </si>
  <si>
    <t>COIについての
事実確認</t>
  </si>
  <si>
    <t>氏　　名</t>
  </si>
  <si>
    <t>Q1</t>
  </si>
  <si>
    <t>Q2</t>
  </si>
  <si>
    <t>Q3</t>
  </si>
  <si>
    <t>Q4</t>
  </si>
  <si>
    <t>Q5</t>
  </si>
  <si>
    <t>企業名</t>
  </si>
  <si>
    <t>詳細</t>
  </si>
  <si>
    <t>確認部署</t>
  </si>
  <si>
    <t>研究費の受入形態</t>
  </si>
  <si>
    <t>研究費の受入形態</t>
  </si>
  <si>
    <t>研究責任医師名：</t>
  </si>
  <si>
    <t>研究責任医師殿</t>
  </si>
  <si>
    <t>COI管理計画の確認状況</t>
  </si>
  <si>
    <t>役職等の種類</t>
  </si>
  <si>
    <t>経済的利益の内容</t>
  </si>
  <si>
    <t>基準1と5</t>
  </si>
  <si>
    <t>基準1</t>
  </si>
  <si>
    <t>研究責任医師</t>
  </si>
  <si>
    <t>COI管理計画の確認状況</t>
  </si>
  <si>
    <t>COI管理に対する助言・勧告の内容
（該当ある場合（自由記載））</t>
  </si>
  <si>
    <t>立場</t>
  </si>
  <si>
    <t>COI管理計画</t>
  </si>
  <si>
    <t>立　場</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</si>
  <si>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</si>
  <si>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</si>
  <si>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</si>
  <si>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</si>
  <si>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</si>
  <si>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</si>
  <si>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</si>
  <si>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</si>
  <si>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</si>
  <si>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</si>
  <si>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</si>
  <si>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</si>
  <si>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</si>
  <si>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</si>
  <si>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</si>
  <si>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金額（円）</t>
  </si>
  <si>
    <t>直接・間接</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</si>
  <si>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</si>
  <si>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</si>
  <si>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</si>
  <si>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</si>
  <si>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</si>
  <si>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</si>
  <si>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</si>
  <si>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</si>
  <si>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</si>
  <si>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</si>
  <si>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</si>
  <si>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</si>
  <si>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</si>
  <si>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</si>
  <si>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</si>
  <si>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</si>
  <si>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</si>
  <si>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</si>
  <si>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</si>
  <si>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</si>
  <si>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</si>
  <si>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</si>
  <si>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</si>
  <si>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研究計画書への
COI記載</t>
  </si>
  <si>
    <t>所属機関</t>
  </si>
  <si>
    <t>基準1と2</t>
  </si>
  <si>
    <t>【様式B】</t>
  </si>
  <si>
    <t>③</t>
  </si>
  <si>
    <t>⑤</t>
  </si>
  <si>
    <r>
      <t>様式B　関係企業</t>
    </r>
    <r>
      <rPr>
        <sz val="22"/>
        <rFont val="メイリオ"/>
        <family val="3"/>
      </rPr>
      <t>等報告書</t>
    </r>
  </si>
  <si>
    <t>【様式C】</t>
  </si>
  <si>
    <t>①</t>
  </si>
  <si>
    <t>①</t>
  </si>
  <si>
    <t>②</t>
  </si>
  <si>
    <t>④</t>
  </si>
  <si>
    <t>⑤</t>
  </si>
  <si>
    <t>①</t>
  </si>
  <si>
    <t>②</t>
  </si>
  <si>
    <t>④</t>
  </si>
  <si>
    <t>⑤</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</si>
  <si>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</si>
  <si>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t>④</t>
  </si>
  <si>
    <t>⑤</t>
  </si>
  <si>
    <t>①</t>
  </si>
  <si>
    <t>②</t>
  </si>
  <si>
    <t>③</t>
  </si>
  <si>
    <t>Q１．当該企業等から申告者が実質的に使途を決定し得る寄附金の総額が、年間200万円を超えているか？
・　実質的に使途を決定し得るとは、当該寄附金の管理をするという意味で、受入研究者に申告を求めている。間接経費を除き、直接経費のみを指すものではない。</t>
  </si>
  <si>
    <t>Q6.その他、当該企業等と利益関係があるか？
・　その他とは、寄附講座（親講座）の受入をしている場合や、本研究に関する知的財産に関与している場合</t>
  </si>
  <si>
    <t>④</t>
  </si>
  <si>
    <t>⑤</t>
  </si>
  <si>
    <t>④</t>
  </si>
  <si>
    <t>【様式BのQ1が”はい”の先】</t>
  </si>
  <si>
    <t>管理計画</t>
  </si>
  <si>
    <t>Q２.　当該企業等が提供する寄附講座に所属しているか？
・　寄附講座の資金から給与を取得しているか否かに関わらない。</t>
  </si>
  <si>
    <t>Q4．当該企業等の役員等に、申告者本人又は申告者と生計を同じにする配偶者及びその一親等の親族
（親・子）が就任しているか？
・　役員等とは、株式会社の代表取締役・取締役、合同会社の代表者等、代表権限を有する者、監査役。</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</si>
  <si>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</si>
  <si>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t>企業等の研究者による被験者のリクルート及びデータ管理、モニタリング、統計・解析への関与の有無</t>
  </si>
  <si>
    <t>基準1と8-1</t>
  </si>
  <si>
    <t>基準1と8-2</t>
  </si>
  <si>
    <r>
      <t>法人の場合には、当該法人を実質的に支配している企業</t>
    </r>
    <r>
      <rPr>
        <sz val="14"/>
        <rFont val="メイリオ"/>
        <family val="3"/>
      </rPr>
      <t>等がある場合に記載</t>
    </r>
  </si>
  <si>
    <t>【特記事項(任意)】</t>
  </si>
  <si>
    <r>
      <t>Q１．当該企業</t>
    </r>
    <r>
      <rPr>
        <sz val="14"/>
        <rFont val="メイリオ"/>
        <family val="3"/>
      </rPr>
      <t xml:space="preserve">等から申告者が実質的に使途を決定し得る寄附金の総額が、年間200万円を超えているか？
</t>
    </r>
    <r>
      <rPr>
        <sz val="12"/>
        <rFont val="メイリオ"/>
        <family val="3"/>
      </rPr>
      <t>　
・　実質的に使途を決定し得るとは、当該寄附金の管理をするという意味で、受入研究者に申告を求めている。間接経費を除き、直接経費のみを指すものではない。</t>
    </r>
  </si>
  <si>
    <r>
      <t>Q２.　当該企業</t>
    </r>
    <r>
      <rPr>
        <sz val="14"/>
        <rFont val="メイリオ"/>
        <family val="3"/>
      </rPr>
      <t xml:space="preserve">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</si>
  <si>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</si>
  <si>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r>
      <t xml:space="preserve">Q6.その他、当該企業等と利益関係があるか？
</t>
    </r>
    <r>
      <rPr>
        <sz val="12"/>
        <rFont val="メイリオ"/>
        <family val="3"/>
      </rPr>
      <t>・　その他とは、寄附講座（親講座）の受入をしている場合や、本研究に関する知的財産に関与している場合</t>
    </r>
  </si>
  <si>
    <r>
      <t xml:space="preserve">Q２.　当該企業等が提供する寄附講座に所属しているか？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</si>
  <si>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
（親・子）が就任しているか？
</t>
    </r>
    <r>
      <rPr>
        <sz val="12"/>
        <rFont val="メイリオ"/>
        <family val="3"/>
      </rPr>
      <t xml:space="preserve">
・　役員等とは、株式会社の代表取締役・取締役、合同会社の代表者等、代表権限を有する者、監査役。</t>
    </r>
  </si>
  <si>
    <t>研究計画書へのCOI記載</t>
  </si>
  <si>
    <t>本研究課題と
関わりのある企業等名</t>
  </si>
  <si>
    <t>COI管理計画 (管理計画はプルダウンで選択後、自由記載の場合のみ手入力してください）</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</si>
  <si>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</si>
  <si>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</si>
  <si>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</si>
  <si>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</si>
  <si>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r>
      <t>本研究は、 企業等が製造または販売する、もしくは製造または販売しようとする医薬品</t>
    </r>
    <r>
      <rPr>
        <strike/>
        <sz val="14"/>
        <rFont val="メイリオ"/>
        <family val="3"/>
      </rPr>
      <t>薬剤</t>
    </r>
    <r>
      <rPr>
        <sz val="14"/>
        <rFont val="メイリオ"/>
        <family val="3"/>
      </rPr>
      <t>・医療機器等を用いている。(様式BのQ1)</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</si>
  <si>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</si>
  <si>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</si>
  <si>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</si>
  <si>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r>
      <t>様式B Q1~5で抽出された本研究課題と関わりのある企業</t>
    </r>
    <r>
      <rPr>
        <sz val="16"/>
        <rFont val="メイリオ"/>
        <family val="3"/>
      </rPr>
      <t>等についての利益相反管理計画</t>
    </r>
  </si>
  <si>
    <t>ver.1.0</t>
  </si>
  <si>
    <t>ver.1.0</t>
  </si>
  <si>
    <t>ver.1.0</t>
  </si>
  <si>
    <t>ver.1.0</t>
  </si>
  <si>
    <t>ver.1.0</t>
  </si>
  <si>
    <r>
      <t>Q２．本研究の実施に、</t>
    </r>
    <r>
      <rPr>
        <sz val="15"/>
        <rFont val="メイリオ"/>
        <family val="3"/>
      </rPr>
      <t>企業等</t>
    </r>
    <r>
      <rPr>
        <sz val="15"/>
        <rFont val="メイリオ"/>
        <family val="3"/>
      </rPr>
      <t xml:space="preserve">から受け入れた研究費等を使用するか？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・共同研究（臨床研究）、受託研究、学術指導、研究助成金等
・1円でも受け入れていれば申告対象
・本研究にかかる人件費を受け入れる場合も対象</t>
    </r>
  </si>
  <si>
    <t>Q3．当該企業等との間に、申告者本人又は申告者と生計を同じにする配偶者及びその一親等の親族（親・子）が年間合計100万円以上の個人的な利益関係があるか？
・　個人的利益関係とは、給与・講演・原稿・コンサルティング・ライセンス・贈答・接遇等による収入。</t>
  </si>
  <si>
    <r>
      <t xml:space="preserve">Q２.　当該企業等が提供する寄附講座に所属しているか？
</t>
    </r>
    <r>
      <rPr>
        <sz val="12"/>
        <rFont val="メイリオ"/>
        <family val="3"/>
      </rPr>
      <t>・　寄附講座の資金から給与を取得しているか否かに関わらない。</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</si>
  <si>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</si>
  <si>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Q4．当該企業等の役員等に、申告者本人又は申告者と生計を同じにする配偶者及びその一親等の親族
（親・子）が就任しているか？
</t>
    </r>
    <r>
      <rPr>
        <sz val="12"/>
        <rFont val="メイリオ"/>
        <family val="3"/>
      </rPr>
      <t xml:space="preserve">
・　役員等とは、株式会社の代表取締役・取締役、合同会社の代表者等、代表権限を有する者、監査役。</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</si>
  <si>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</si>
  <si>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Q２.　当該企業等が提供する寄附講座に所属しているか？
</t>
    </r>
    <r>
      <rPr>
        <sz val="12"/>
        <rFont val="メイリオ"/>
        <family val="3"/>
      </rPr>
      <t>・　寄附講座の資金から給与を取得しているか否かに関わらない。</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</si>
  <si>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　個人的利益関係とは、給与・講演・原稿・コンサルティング・ライセンス・贈答・接遇等による収入。</t>
    </r>
  </si>
  <si>
    <r>
      <t>本研究対象</t>
    </r>
    <r>
      <rPr>
        <sz val="12"/>
        <rFont val="メイリオ"/>
        <family val="3"/>
      </rPr>
      <t>の医薬品
・医療機器等の名称</t>
    </r>
  </si>
  <si>
    <r>
      <t>Q5．本研究に、</t>
    </r>
    <r>
      <rPr>
        <i/>
        <sz val="15"/>
        <rFont val="メイリオ"/>
        <family val="3"/>
      </rPr>
      <t>企業等</t>
    </r>
    <r>
      <rPr>
        <sz val="15"/>
        <rFont val="メイリオ"/>
        <family val="3"/>
      </rPr>
      <t>に在籍している者（実施医療機関等が受け入れている研究員・社会人学生（博士研究員等含む）又は実施医療機関等への出向者等含む）及び過去2年間在籍してい</t>
    </r>
    <r>
      <rPr>
        <sz val="15"/>
        <rFont val="メイリオ"/>
        <family val="3"/>
      </rPr>
      <t>た者</t>
    </r>
    <r>
      <rPr>
        <sz val="15"/>
        <rFont val="メイリオ"/>
        <family val="3"/>
      </rPr>
      <t>の当該臨床研究への従事があるか？</t>
    </r>
    <r>
      <rPr>
        <sz val="15"/>
        <rFont val="メイリオ"/>
        <family val="3"/>
      </rPr>
      <t xml:space="preserve">
</t>
    </r>
    <r>
      <rPr>
        <sz val="12"/>
        <rFont val="メイリオ"/>
        <family val="3"/>
      </rPr>
      <t xml:space="preserve">
・研究分担医師、協力者として参画する場合を含む</t>
    </r>
  </si>
  <si>
    <r>
      <t xml:space="preserve">Q１.本研究は、 </t>
    </r>
    <r>
      <rPr>
        <sz val="15"/>
        <rFont val="メイリオ"/>
        <family val="3"/>
      </rPr>
      <t>企業</t>
    </r>
    <r>
      <rPr>
        <strike/>
        <sz val="15"/>
        <rFont val="メイリオ"/>
        <family val="3"/>
      </rPr>
      <t>等</t>
    </r>
    <r>
      <rPr>
        <sz val="15"/>
        <rFont val="メイリオ"/>
        <family val="3"/>
      </rPr>
      <t>が製造または販売する、もしくは製造または販売しようとする医薬品</t>
    </r>
    <r>
      <rPr>
        <sz val="15"/>
        <rFont val="メイリオ"/>
        <family val="3"/>
      </rPr>
      <t xml:space="preserve">・医療機器等を用いているか？
</t>
    </r>
    <r>
      <rPr>
        <sz val="12"/>
        <rFont val="メイリオ"/>
        <family val="3"/>
      </rPr>
      <t xml:space="preserve">
・企業</t>
    </r>
    <r>
      <rPr>
        <strike/>
        <sz val="12"/>
        <rFont val="メイリオ"/>
        <family val="3"/>
      </rPr>
      <t>等</t>
    </r>
    <r>
      <rPr>
        <sz val="12"/>
        <rFont val="メイリオ"/>
        <family val="3"/>
      </rPr>
      <t xml:space="preserve">が当該医薬品等の特許権を有しない場合であっても、臨床研究の結果によって、特許権の売却等を行う旨の契約等が締結されている場合等は、該当するものとする。
</t>
    </r>
  </si>
  <si>
    <t>本研究課題について、以下の通りの利益相反管理基準を定め、研究責任医師、分担研究医師、そのほか利益相反 管理が必要な者について、本基準に基づき利益相反管理計画を作成しております。</t>
  </si>
  <si>
    <t>研究責任医師は、基準4の（１）～（５）の要件に該当しているが、研究責任医師として研究に関与する場合には、データ管理（※1）、モニタリング、統計・解析に関与する業務には従事しないものとし、かつ研究期間中に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</si>
  <si>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</si>
  <si>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</si>
  <si>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</si>
  <si>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</si>
  <si>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</si>
  <si>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</si>
  <si>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</si>
  <si>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</si>
  <si>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</si>
  <si>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</si>
  <si>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r>
      <t>研究責任医師・研究代表医師は、研究開始後、新たに本研究と関わりのある企業等が生じた場合には、認定臨床研究審査委員会へ、利益相反管理計画書（様式E）の意見を聴く。利益相反申告者</t>
    </r>
    <r>
      <rPr>
        <strike/>
        <sz val="12"/>
        <rFont val="Meiryo UI"/>
        <family val="3"/>
      </rPr>
      <t>等</t>
    </r>
    <r>
      <rPr>
        <sz val="12"/>
        <rFont val="Meiryo UI"/>
        <family val="3"/>
      </rPr>
      <t>は、本研究と関わりのある企業等との間に新たな利益相反が発生した場合には、研究者利益相反自己申告書（様式C）を再度作成し、所属機関の確認を受けるとともに、研究責任医師・研究代表医師は認定臨床研究審査委員会へ、当該申告内容が基準4～8に該当する場合には利益相反管理計画（様式E）の意見を聴き、それ以外の場合は定期報告時に報告する。</t>
    </r>
  </si>
  <si>
    <r>
      <t>臨床研究に従事する者等は、本研究と関わりのある企業等</t>
    </r>
    <r>
      <rPr>
        <sz val="12"/>
        <rFont val="Meiryo UI"/>
        <family val="3"/>
      </rPr>
      <t>との利益相反については直接・間接問わず、研究計画書に正確に記載し、説明文書に明示し、研究成果公表時に開示する。</t>
    </r>
  </si>
  <si>
    <t>臨床研究に従事する者等は、本研究と関わりのある企業等から本研究に関わりのある研究資金等の提供を受ける場合は、契約を締結する。</t>
  </si>
  <si>
    <r>
      <t>研究責任医師は、本研究と関わりのある企業等</t>
    </r>
    <r>
      <rPr>
        <sz val="12"/>
        <rFont val="Meiryo UI"/>
        <family val="3"/>
      </rPr>
      <t>の研究者が研究に関与する場合、原則として企業等の研究者に被験者のリクルート及びデータ管理（※1）、モニタリング、統計・解析に関与する業務には関与させないものとする(1)。　ただし、企業等の研究者をデータ管理（※2）、統計・解析に関与する業務に関与させる必要がある場合には、研究期間中に監査を受けるものとする（2)。</t>
    </r>
  </si>
  <si>
    <r>
      <t>研究責任医師</t>
    </r>
    <r>
      <rPr>
        <strike/>
        <sz val="12"/>
        <rFont val="Meiryo UI"/>
        <family val="3"/>
      </rPr>
      <t>者</t>
    </r>
    <r>
      <rPr>
        <sz val="12"/>
        <rFont val="Meiryo UI"/>
        <family val="3"/>
      </rPr>
      <t>は、以下の要件に該当する場合、原則として</t>
    </r>
    <r>
      <rPr>
        <u val="single"/>
        <sz val="12"/>
        <rFont val="Meiryo UI"/>
        <family val="3"/>
      </rPr>
      <t>研究責任医師から外れる。</t>
    </r>
    <r>
      <rPr>
        <sz val="12"/>
        <rFont val="Meiryo UI"/>
        <family val="3"/>
      </rPr>
      <t xml:space="preserve">
　　　　　（１）本研究と関わりのある企業等</t>
    </r>
    <r>
      <rPr>
        <sz val="12"/>
        <rFont val="Meiryo UI"/>
        <family val="3"/>
      </rPr>
      <t>の寄附講座に所属し、当該企業が拠出する資金から給与を得ている
　　　　　（２）本研究と関わりのある企業等</t>
    </r>
    <r>
      <rPr>
        <sz val="12"/>
        <rFont val="Meiryo UI"/>
        <family val="3"/>
      </rPr>
      <t>から、当該年度あるいは前年度に年間合計250万円以上の個人的利益を得ている
　　　　　（３）本研究と関わりのある企業等</t>
    </r>
    <r>
      <rPr>
        <sz val="12"/>
        <rFont val="Meiryo UI"/>
        <family val="3"/>
      </rPr>
      <t>の役員に就任している
　　　　　（４）本研究と関わりのある企業等</t>
    </r>
    <r>
      <rPr>
        <sz val="12"/>
        <rFont val="Meiryo UI"/>
        <family val="3"/>
      </rPr>
      <t>の株式（新株予約権を含む）を保有（公開株式は5%以上、未公開株式は1株以上、新株予約権は１個以上）している
　　　　　（５）本研究と関わりのある企業等</t>
    </r>
    <r>
      <rPr>
        <sz val="12"/>
        <rFont val="Meiryo UI"/>
        <family val="3"/>
      </rPr>
      <t>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</si>
  <si>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t xml:space="preserve">Q３．本研究に使用する医薬品、医療機器、機材、試料、物品、施設等を企業等から、無償あるいはディスカウントで受領・借用するか？
</t>
    </r>
    <r>
      <rPr>
        <sz val="12"/>
        <rFont val="メイリオ"/>
        <family val="3"/>
      </rPr>
      <t>・本研究で薬剤、機器、機材、試料、物品、施設等を使用する場合で企業等から購入する場合には対象外</t>
    </r>
  </si>
  <si>
    <r>
      <t xml:space="preserve">Q４．企業等から無償もしくはディスカウントでの役務、又は特定役務を受領（業務委託を含む）するか？
</t>
    </r>
    <r>
      <rPr>
        <sz val="12"/>
        <rFont val="メイリオ"/>
        <family val="3"/>
      </rPr>
      <t xml:space="preserve">・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t>
    </r>
  </si>
  <si>
    <t>2.本研究と関わりのある企業等との利益相反報告</t>
  </si>
  <si>
    <t>1. 本研究と関わりのある企業等について：（記載不要）様式Bで記載された内容が自動的に反映されます</t>
  </si>
  <si>
    <t>1. 本研究と関わりのある企業等について：（記載不要）様式Bで記載された内容が自動的に反映されます</t>
  </si>
  <si>
    <r>
      <t xml:space="preserve">2. </t>
    </r>
    <r>
      <rPr>
        <u val="single"/>
        <sz val="18"/>
        <rFont val="メイリオ"/>
        <family val="3"/>
      </rPr>
      <t>本研究と関わりのある企業等</t>
    </r>
    <r>
      <rPr>
        <u val="single"/>
        <sz val="18"/>
        <rFont val="メイリオ"/>
        <family val="3"/>
      </rPr>
      <t>との利益相反報告</t>
    </r>
  </si>
  <si>
    <r>
      <t>本研究と関わりのある企業等</t>
    </r>
    <r>
      <rPr>
        <sz val="18"/>
        <rFont val="メイリオ"/>
        <family val="3"/>
      </rPr>
      <t>名：</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</si>
  <si>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</si>
  <si>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</si>
  <si>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</si>
  <si>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t>1.本研究と関わりのある企業等について：（記載不要）様式Bで記載された内容が自動的に反映されます</t>
  </si>
  <si>
    <r>
      <t>1.</t>
    </r>
    <r>
      <rPr>
        <u val="single"/>
        <sz val="18"/>
        <rFont val="メイリオ"/>
        <family val="3"/>
      </rPr>
      <t xml:space="preserve"> 本研究と関わりのある企業等</t>
    </r>
    <r>
      <rPr>
        <u val="single"/>
        <sz val="18"/>
        <rFont val="メイリオ"/>
        <family val="3"/>
      </rPr>
      <t>について：（記載不要）様式B</t>
    </r>
    <r>
      <rPr>
        <u val="single"/>
        <sz val="18"/>
        <rFont val="メイリオ"/>
        <family val="3"/>
      </rPr>
      <t>で記載</t>
    </r>
    <r>
      <rPr>
        <u val="single"/>
        <sz val="18"/>
        <rFont val="メイリオ"/>
        <family val="3"/>
      </rPr>
      <t>された内容が自動的に反映されます</t>
    </r>
  </si>
  <si>
    <r>
      <t>2.</t>
    </r>
    <r>
      <rPr>
        <u val="single"/>
        <sz val="18"/>
        <rFont val="メイリオ"/>
        <family val="3"/>
      </rPr>
      <t xml:space="preserve"> 本研究と関わりのある企業等</t>
    </r>
    <r>
      <rPr>
        <u val="single"/>
        <sz val="18"/>
        <rFont val="メイリオ"/>
        <family val="3"/>
      </rPr>
      <t>との利益相反報告</t>
    </r>
  </si>
  <si>
    <r>
      <t>本研究と関わりのある企業等</t>
    </r>
    <r>
      <rPr>
        <sz val="16"/>
        <rFont val="メイリオ"/>
        <family val="3"/>
      </rPr>
      <t>名：</t>
    </r>
  </si>
  <si>
    <r>
      <t>様式B Q1で抽出された</t>
    </r>
    <r>
      <rPr>
        <sz val="16"/>
        <rFont val="メイリオ"/>
        <family val="3"/>
      </rPr>
      <t>本研究と関わりのある企業等</t>
    </r>
    <r>
      <rPr>
        <sz val="16"/>
        <rFont val="メイリオ"/>
        <family val="3"/>
      </rPr>
      <t>との、様式C Q1~6で確認された内容を踏まえた利益相反管理計画</t>
    </r>
  </si>
  <si>
    <t>本研究と関わりのある企業等名：</t>
  </si>
  <si>
    <r>
      <t xml:space="preserve">Q１．当該企業等から申告者が実質的に使途を決定し得る寄附金の総額が、年間200万円を超えているか？
</t>
    </r>
    <r>
      <rPr>
        <sz val="12"/>
        <rFont val="メイリオ"/>
        <family val="3"/>
      </rPr>
      <t>　
・　実質的に使途を決定し得るとは、当該寄附金の管理をするという意味で、受入研究者に申告を求めている。間接経費を除き、直接経費のみを指すものではない。</t>
    </r>
  </si>
  <si>
    <r>
      <t xml:space="preserve">Q２.　当該企業等が提供する寄附講座に所属しているか？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</si>
  <si>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</si>
  <si>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t>本研究と関わりのある企業等名：</t>
  </si>
  <si>
    <t>　</t>
  </si>
  <si>
    <t>確認部署</t>
  </si>
  <si>
    <t>氏　　名</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</si>
  <si>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</si>
  <si>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</si>
  <si>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</si>
  <si>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</si>
  <si>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</si>
  <si>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</si>
  <si>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</si>
  <si>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</si>
  <si>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</si>
  <si>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</si>
  <si>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</si>
  <si>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2. 本研究と関わりのある企業等との利益相反報告</t>
  </si>
  <si>
    <t>本研究と関わりのある企業等名：</t>
  </si>
  <si>
    <t>研究責任医師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</si>
</sst>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98">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22"/>
      <name val="メイリオ"/>
      <family val="3"/>
    </font>
    <font>
      <sz val="12"/>
      <name val="メイリオ"/>
      <family val="3"/>
    </font>
    <font>
      <sz val="15"/>
      <name val="メイリオ"/>
      <family val="3"/>
    </font>
    <font>
      <u val="single"/>
      <sz val="18"/>
      <name val="メイリオ"/>
      <family val="3"/>
    </font>
    <font>
      <sz val="11"/>
      <name val="メイリオ"/>
      <family val="3"/>
    </font>
    <font>
      <sz val="12"/>
      <name val="Meiryo UI"/>
      <family val="3"/>
    </font>
    <font>
      <u val="single"/>
      <sz val="12"/>
      <name val="Meiryo UI"/>
      <family val="3"/>
    </font>
    <font>
      <sz val="10"/>
      <name val="Meiryo UI"/>
      <family val="3"/>
    </font>
    <font>
      <sz val="24"/>
      <name val="メイリオ"/>
      <family val="3"/>
    </font>
    <font>
      <strike/>
      <sz val="15"/>
      <name val="メイリオ"/>
      <family val="3"/>
    </font>
    <font>
      <strike/>
      <sz val="14"/>
      <name val="メイリオ"/>
      <family val="3"/>
    </font>
    <font>
      <i/>
      <sz val="15"/>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strike/>
      <sz val="12"/>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メイリオ"/>
      <family val="3"/>
    </font>
    <font>
      <sz val="12"/>
      <color indexed="8"/>
      <name val="Meiryo UI"/>
      <family val="3"/>
    </font>
    <font>
      <sz val="16"/>
      <color indexed="8"/>
      <name val="メイリオ"/>
      <family val="3"/>
    </font>
    <font>
      <sz val="10"/>
      <color indexed="8"/>
      <name val="メイリオ"/>
      <family val="3"/>
    </font>
    <font>
      <sz val="14"/>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sz val="12"/>
      <name val="游ゴシック"/>
      <family val="3"/>
    </font>
    <font>
      <sz val="15"/>
      <name val="游ゴシック"/>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b/>
      <sz val="12"/>
      <color indexed="8"/>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2"/>
      <name val="Calibri"/>
      <family val="3"/>
    </font>
    <font>
      <sz val="14"/>
      <color rgb="FF000000"/>
      <name val="メイリオ"/>
      <family val="3"/>
    </font>
    <font>
      <sz val="1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right style="thin"/>
      <top/>
      <bottom/>
    </border>
    <border>
      <left/>
      <right style="thin"/>
      <top style="thin"/>
      <bottom/>
    </border>
    <border>
      <left style="thin"/>
      <right/>
      <top/>
      <bottom/>
    </border>
    <border>
      <left/>
      <right style="thin"/>
      <top/>
      <bottom style="thin"/>
    </border>
    <border>
      <left/>
      <right/>
      <top style="thin"/>
      <bottom style="thin"/>
    </border>
    <border>
      <left style="thin"/>
      <right/>
      <top/>
      <bottom style="thin"/>
    </border>
    <border>
      <left style="thin"/>
      <right/>
      <top style="thin"/>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lignment/>
      <protection/>
    </xf>
    <xf numFmtId="0" fontId="84" fillId="32" borderId="0" applyNumberFormat="0" applyBorder="0" applyAlignment="0" applyProtection="0"/>
  </cellStyleXfs>
  <cellXfs count="720">
    <xf numFmtId="0" fontId="0" fillId="0" borderId="0" xfId="0" applyFont="1" applyAlignment="1">
      <alignment vertical="center"/>
    </xf>
    <xf numFmtId="0" fontId="85" fillId="0" borderId="0" xfId="0" applyFont="1" applyAlignment="1">
      <alignment vertical="center"/>
    </xf>
    <xf numFmtId="0" fontId="85" fillId="0" borderId="0" xfId="0" applyFont="1" applyAlignment="1">
      <alignment vertical="center" wrapText="1"/>
    </xf>
    <xf numFmtId="0" fontId="86" fillId="0" borderId="0" xfId="0" applyFont="1" applyAlignment="1">
      <alignment vertical="center"/>
    </xf>
    <xf numFmtId="0" fontId="87" fillId="0" borderId="0" xfId="0" applyFont="1" applyFill="1" applyAlignment="1">
      <alignment vertical="center"/>
    </xf>
    <xf numFmtId="0" fontId="86" fillId="0" borderId="0" xfId="0" applyFont="1" applyAlignment="1">
      <alignment horizontal="left" vertical="center"/>
    </xf>
    <xf numFmtId="0" fontId="88" fillId="0" borderId="0" xfId="0" applyFont="1" applyAlignment="1">
      <alignment horizontal="left" vertical="center"/>
    </xf>
    <xf numFmtId="0" fontId="86" fillId="0" borderId="0" xfId="0" applyFont="1" applyBorder="1" applyAlignment="1">
      <alignment horizontal="left" vertical="center"/>
    </xf>
    <xf numFmtId="0" fontId="86" fillId="0" borderId="0" xfId="0" applyFont="1" applyBorder="1" applyAlignment="1">
      <alignment vertical="center"/>
    </xf>
    <xf numFmtId="0" fontId="86" fillId="0" borderId="0" xfId="0" applyFont="1" applyFill="1" applyBorder="1" applyAlignment="1">
      <alignment horizontal="right" vertical="center" wrapText="1"/>
    </xf>
    <xf numFmtId="0" fontId="86" fillId="0" borderId="0" xfId="0" applyFont="1" applyBorder="1" applyAlignment="1">
      <alignment horizontal="center" vertical="center"/>
    </xf>
    <xf numFmtId="0" fontId="86" fillId="0" borderId="0" xfId="0" applyFont="1" applyBorder="1" applyAlignment="1">
      <alignment vertical="center" wrapText="1"/>
    </xf>
    <xf numFmtId="0" fontId="85" fillId="0" borderId="0" xfId="0" applyFont="1" applyAlignment="1">
      <alignment horizontal="left" vertical="center"/>
    </xf>
    <xf numFmtId="0" fontId="3" fillId="0" borderId="0" xfId="0" applyFont="1" applyFill="1" applyBorder="1" applyAlignment="1">
      <alignment horizontal="center" vertical="center"/>
    </xf>
    <xf numFmtId="0" fontId="89" fillId="0" borderId="10" xfId="0" applyFont="1" applyBorder="1" applyAlignment="1">
      <alignment vertical="center" wrapText="1"/>
    </xf>
    <xf numFmtId="0" fontId="89" fillId="0" borderId="11" xfId="0" applyFont="1" applyBorder="1" applyAlignment="1">
      <alignment vertical="center" wrapText="1"/>
    </xf>
    <xf numFmtId="0" fontId="87" fillId="0" borderId="0" xfId="60" applyFont="1" applyAlignment="1">
      <alignment vertical="center"/>
      <protection/>
    </xf>
    <xf numFmtId="0" fontId="87" fillId="0" borderId="0" xfId="60" applyFont="1" applyFill="1" applyAlignment="1">
      <alignment vertical="center"/>
      <protection/>
    </xf>
    <xf numFmtId="0" fontId="87" fillId="0" borderId="0" xfId="60" applyFont="1" applyAlignment="1">
      <alignment horizontal="left" vertical="center"/>
      <protection/>
    </xf>
    <xf numFmtId="0" fontId="85" fillId="0" borderId="0" xfId="0" applyNumberFormat="1" applyFont="1" applyFill="1" applyBorder="1" applyAlignment="1">
      <alignment horizontal="center" vertical="center" wrapText="1"/>
    </xf>
    <xf numFmtId="0" fontId="86" fillId="0" borderId="0" xfId="0" applyNumberFormat="1" applyFont="1" applyFill="1" applyBorder="1" applyAlignment="1">
      <alignment horizontal="left" vertical="center"/>
    </xf>
    <xf numFmtId="0" fontId="86"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89" fillId="0" borderId="10" xfId="0" applyFont="1" applyBorder="1" applyAlignment="1">
      <alignment vertical="center"/>
    </xf>
    <xf numFmtId="0" fontId="89" fillId="0" borderId="0" xfId="0" applyFont="1" applyAlignment="1">
      <alignment vertical="center"/>
    </xf>
    <xf numFmtId="0" fontId="89" fillId="0" borderId="10" xfId="0" applyFont="1" applyBorder="1" applyAlignment="1">
      <alignment horizontal="left" vertical="center" wrapText="1"/>
    </xf>
    <xf numFmtId="0" fontId="89" fillId="0" borderId="0" xfId="0" applyFont="1" applyFill="1" applyBorder="1" applyAlignment="1">
      <alignment horizontal="left" vertical="center" wrapText="1"/>
    </xf>
    <xf numFmtId="0" fontId="7" fillId="0" borderId="0" xfId="0" applyFont="1" applyFill="1" applyBorder="1" applyAlignment="1">
      <alignment vertical="center"/>
    </xf>
    <xf numFmtId="0" fontId="90" fillId="0" borderId="0" xfId="0" applyFont="1" applyBorder="1" applyAlignment="1">
      <alignment horizontal="center" vertical="center"/>
    </xf>
    <xf numFmtId="0" fontId="90" fillId="0" borderId="0" xfId="0" applyFont="1" applyFill="1" applyBorder="1" applyAlignment="1">
      <alignment horizontal="center" vertical="center"/>
    </xf>
    <xf numFmtId="0" fontId="90" fillId="0" borderId="0" xfId="0" applyFont="1" applyBorder="1" applyAlignment="1">
      <alignment vertical="center"/>
    </xf>
    <xf numFmtId="0" fontId="87" fillId="0" borderId="0" xfId="60" applyFont="1">
      <alignment/>
      <protection/>
    </xf>
    <xf numFmtId="0" fontId="87" fillId="0" borderId="0" xfId="60" applyFont="1" applyAlignment="1">
      <alignment vertical="center" wrapText="1"/>
      <protection/>
    </xf>
    <xf numFmtId="0" fontId="86" fillId="0" borderId="0" xfId="0" applyFont="1" applyFill="1" applyAlignment="1">
      <alignment vertical="center"/>
    </xf>
    <xf numFmtId="0" fontId="86" fillId="0" borderId="0" xfId="0" applyFont="1" applyFill="1" applyAlignment="1">
      <alignment vertical="center" wrapText="1"/>
    </xf>
    <xf numFmtId="0" fontId="91" fillId="0" borderId="0" xfId="0" applyFont="1" applyFill="1" applyAlignment="1">
      <alignment vertical="center"/>
    </xf>
    <xf numFmtId="0" fontId="86" fillId="0" borderId="0" xfId="0" applyFont="1" applyFill="1" applyAlignment="1">
      <alignment horizontal="left" vertical="center"/>
    </xf>
    <xf numFmtId="0" fontId="86" fillId="0" borderId="0" xfId="0" applyFont="1" applyFill="1" applyBorder="1" applyAlignment="1">
      <alignment vertical="center"/>
    </xf>
    <xf numFmtId="0" fontId="86" fillId="33" borderId="0" xfId="0" applyFont="1" applyFill="1" applyAlignment="1">
      <alignment vertical="center"/>
    </xf>
    <xf numFmtId="0" fontId="86" fillId="0" borderId="0" xfId="60" applyFont="1" applyAlignment="1">
      <alignment vertical="center"/>
      <protection/>
    </xf>
    <xf numFmtId="0" fontId="88" fillId="0" borderId="0" xfId="60" applyFont="1" applyFill="1" applyAlignment="1">
      <alignment vertical="center" wrapText="1"/>
      <protection/>
    </xf>
    <xf numFmtId="0" fontId="86" fillId="0" borderId="0" xfId="60" applyFont="1" applyFill="1" applyAlignment="1">
      <alignment vertical="center"/>
      <protection/>
    </xf>
    <xf numFmtId="0" fontId="90" fillId="0" borderId="0" xfId="60" applyFont="1" applyFill="1" applyAlignment="1">
      <alignment horizontal="left" vertical="center"/>
      <protection/>
    </xf>
    <xf numFmtId="0" fontId="86" fillId="0" borderId="0" xfId="60" applyFont="1" applyFill="1" applyAlignment="1">
      <alignment horizontal="left" vertical="center" wrapText="1"/>
      <protection/>
    </xf>
    <xf numFmtId="0" fontId="86" fillId="0" borderId="0" xfId="60" applyFont="1" applyAlignment="1">
      <alignment horizontal="left" vertical="center"/>
      <protection/>
    </xf>
    <xf numFmtId="0" fontId="86" fillId="0" borderId="0" xfId="0" applyFont="1" applyFill="1" applyAlignment="1">
      <alignment vertical="center"/>
    </xf>
    <xf numFmtId="0" fontId="6" fillId="0" borderId="0" xfId="0" applyFont="1" applyFill="1" applyAlignment="1">
      <alignment horizontal="left" vertical="center" wrapText="1"/>
    </xf>
    <xf numFmtId="0" fontId="91" fillId="0" borderId="0" xfId="0" applyFont="1" applyAlignment="1">
      <alignment horizontal="left" vertical="center"/>
    </xf>
    <xf numFmtId="0" fontId="88" fillId="0" borderId="0" xfId="0" applyFont="1" applyBorder="1" applyAlignment="1">
      <alignment vertical="center" wrapText="1"/>
    </xf>
    <xf numFmtId="0" fontId="86" fillId="0" borderId="0" xfId="0" applyFont="1" applyFill="1" applyBorder="1" applyAlignment="1">
      <alignment horizontal="center" vertical="center"/>
    </xf>
    <xf numFmtId="0" fontId="83" fillId="0" borderId="0" xfId="0" applyFont="1" applyBorder="1" applyAlignment="1">
      <alignment horizontal="center" vertical="center"/>
    </xf>
    <xf numFmtId="0" fontId="90" fillId="2" borderId="12" xfId="60" applyFont="1" applyFill="1" applyBorder="1" applyAlignment="1">
      <alignment horizontal="center" vertical="center"/>
      <protection/>
    </xf>
    <xf numFmtId="0" fontId="90" fillId="2" borderId="13" xfId="60" applyFont="1" applyFill="1" applyBorder="1" applyAlignment="1">
      <alignment horizontal="center" vertical="center"/>
      <protection/>
    </xf>
    <xf numFmtId="0" fontId="91" fillId="0" borderId="0" xfId="0" applyFont="1" applyAlignment="1">
      <alignment horizontal="left" vertical="center"/>
    </xf>
    <xf numFmtId="0" fontId="88" fillId="0" borderId="0" xfId="0" applyFont="1" applyBorder="1" applyAlignment="1">
      <alignment vertical="center" wrapText="1"/>
    </xf>
    <xf numFmtId="0" fontId="0" fillId="0" borderId="0" xfId="0" applyBorder="1" applyAlignment="1">
      <alignment vertical="center"/>
    </xf>
    <xf numFmtId="0" fontId="90" fillId="2" borderId="11" xfId="60" applyFont="1" applyFill="1" applyBorder="1" applyAlignment="1">
      <alignment horizontal="center" vertical="center" wrapText="1"/>
      <protection/>
    </xf>
    <xf numFmtId="0" fontId="90" fillId="2" borderId="10" xfId="0" applyFont="1" applyFill="1" applyBorder="1" applyAlignment="1">
      <alignment horizontal="center" vertical="center" wrapText="1"/>
    </xf>
    <xf numFmtId="176" fontId="90" fillId="2" borderId="10" xfId="60" applyNumberFormat="1" applyFont="1" applyFill="1" applyBorder="1" applyAlignment="1">
      <alignment horizontal="center" vertical="center" wrapText="1"/>
      <protection/>
    </xf>
    <xf numFmtId="0" fontId="90" fillId="0" borderId="0" xfId="60" applyFont="1" applyAlignment="1">
      <alignment vertical="center"/>
      <protection/>
    </xf>
    <xf numFmtId="0" fontId="92" fillId="0" borderId="0" xfId="60" applyFont="1" applyAlignment="1">
      <alignment vertical="center"/>
      <protection/>
    </xf>
    <xf numFmtId="0" fontId="90" fillId="0" borderId="10" xfId="0" applyFont="1" applyBorder="1" applyAlignment="1">
      <alignment horizontal="center" vertical="center"/>
    </xf>
    <xf numFmtId="0" fontId="86" fillId="6" borderId="10" xfId="0" applyFont="1" applyFill="1" applyBorder="1" applyAlignment="1">
      <alignment horizontal="center" vertical="center" wrapText="1"/>
    </xf>
    <xf numFmtId="0" fontId="90" fillId="0" borderId="11" xfId="0" applyFont="1" applyBorder="1" applyAlignment="1">
      <alignment horizontal="center" vertical="center"/>
    </xf>
    <xf numFmtId="0" fontId="0" fillId="0" borderId="0" xfId="0" applyBorder="1" applyAlignment="1">
      <alignment vertical="center"/>
    </xf>
    <xf numFmtId="0" fontId="89" fillId="0" borderId="0" xfId="0" applyFont="1" applyFill="1" applyBorder="1" applyAlignment="1">
      <alignment vertical="center" wrapText="1"/>
    </xf>
    <xf numFmtId="0" fontId="13" fillId="0" borderId="0" xfId="0" applyFont="1" applyAlignment="1">
      <alignment vertical="center"/>
    </xf>
    <xf numFmtId="0" fontId="89" fillId="0" borderId="14" xfId="0" applyFont="1" applyBorder="1" applyAlignment="1">
      <alignment vertical="center"/>
    </xf>
    <xf numFmtId="0" fontId="89" fillId="0" borderId="14" xfId="0" applyFont="1" applyBorder="1" applyAlignment="1">
      <alignment horizontal="left" vertical="center" wrapText="1"/>
    </xf>
    <xf numFmtId="0" fontId="89" fillId="0" borderId="15" xfId="0" applyFont="1" applyBorder="1" applyAlignment="1">
      <alignment horizontal="left" vertical="center" wrapText="1"/>
    </xf>
    <xf numFmtId="0" fontId="85"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91" fillId="0" borderId="0" xfId="0" applyFont="1" applyAlignment="1" applyProtection="1">
      <alignment horizontal="left" vertical="center"/>
      <protection/>
    </xf>
    <xf numFmtId="0" fontId="88" fillId="0" borderId="0" xfId="0" applyFont="1" applyAlignment="1" applyProtection="1">
      <alignment horizontal="left" vertical="center"/>
      <protection/>
    </xf>
    <xf numFmtId="0" fontId="85" fillId="0" borderId="0" xfId="0" applyFont="1" applyAlignment="1" applyProtection="1">
      <alignment horizontal="left" vertical="center"/>
      <protection/>
    </xf>
    <xf numFmtId="0" fontId="85" fillId="0" borderId="0" xfId="0" applyFont="1" applyAlignment="1" applyProtection="1">
      <alignment vertical="center" wrapText="1"/>
      <protection/>
    </xf>
    <xf numFmtId="0" fontId="86" fillId="0" borderId="0" xfId="0" applyNumberFormat="1" applyFont="1" applyFill="1" applyBorder="1" applyAlignment="1" applyProtection="1">
      <alignment horizontal="left" vertical="center"/>
      <protection/>
    </xf>
    <xf numFmtId="0" fontId="86"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0" fontId="85" fillId="0" borderId="0" xfId="0" applyNumberFormat="1" applyFont="1" applyFill="1" applyBorder="1" applyAlignment="1" applyProtection="1">
      <alignment horizontal="center" vertical="center" wrapText="1"/>
      <protection/>
    </xf>
    <xf numFmtId="0" fontId="86" fillId="0" borderId="0" xfId="0" applyFont="1" applyAlignment="1" applyProtection="1">
      <alignment horizontal="left" vertical="center"/>
      <protection/>
    </xf>
    <xf numFmtId="0" fontId="86" fillId="0" borderId="0" xfId="0" applyFont="1" applyAlignment="1" applyProtection="1">
      <alignment vertical="center"/>
      <protection/>
    </xf>
    <xf numFmtId="0" fontId="86"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90"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0" fillId="14" borderId="10" xfId="0" applyNumberFormat="1" applyFont="1" applyFill="1" applyBorder="1" applyAlignment="1">
      <alignment horizontal="center" vertical="center"/>
    </xf>
    <xf numFmtId="0" fontId="93" fillId="0" borderId="0" xfId="0" applyFont="1" applyBorder="1" applyAlignment="1">
      <alignment horizontal="center" vertical="center"/>
    </xf>
    <xf numFmtId="0" fontId="10" fillId="0" borderId="0" xfId="0" applyFont="1" applyBorder="1" applyAlignment="1">
      <alignment horizontal="left" vertical="center"/>
    </xf>
    <xf numFmtId="0" fontId="88" fillId="0" borderId="0" xfId="0" applyFont="1" applyBorder="1" applyAlignment="1">
      <alignment horizontal="center" vertical="center" wrapText="1"/>
    </xf>
    <xf numFmtId="0" fontId="87" fillId="0" borderId="10" xfId="60" applyFont="1" applyFill="1" applyBorder="1" applyAlignment="1">
      <alignment horizontal="center" vertical="center" wrapText="1"/>
      <protection/>
    </xf>
    <xf numFmtId="0" fontId="89" fillId="0" borderId="16"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wrapText="1"/>
    </xf>
    <xf numFmtId="0" fontId="89" fillId="7" borderId="19" xfId="0" applyFont="1" applyFill="1" applyBorder="1" applyAlignment="1">
      <alignment horizontal="center" vertical="center"/>
    </xf>
    <xf numFmtId="0" fontId="89" fillId="7" borderId="20" xfId="0" applyFont="1" applyFill="1" applyBorder="1" applyAlignment="1">
      <alignment horizontal="center" vertical="center"/>
    </xf>
    <xf numFmtId="0" fontId="89" fillId="7" borderId="21" xfId="0" applyFont="1" applyFill="1" applyBorder="1" applyAlignment="1">
      <alignment horizontal="left" vertical="center" wrapText="1"/>
    </xf>
    <xf numFmtId="0" fontId="89" fillId="7" borderId="22" xfId="0" applyFont="1" applyFill="1" applyBorder="1" applyAlignment="1">
      <alignment horizontal="center" vertical="center"/>
    </xf>
    <xf numFmtId="0" fontId="89" fillId="7" borderId="23" xfId="0" applyFont="1" applyFill="1" applyBorder="1" applyAlignment="1">
      <alignment horizontal="center" vertical="center"/>
    </xf>
    <xf numFmtId="0" fontId="89" fillId="7" borderId="24" xfId="0" applyFont="1" applyFill="1" applyBorder="1" applyAlignment="1">
      <alignment horizontal="left" vertical="center" wrapText="1"/>
    </xf>
    <xf numFmtId="0" fontId="89" fillId="7" borderId="25" xfId="0" applyFont="1" applyFill="1" applyBorder="1" applyAlignment="1">
      <alignment horizontal="center" vertical="center"/>
    </xf>
    <xf numFmtId="0" fontId="89" fillId="7" borderId="26" xfId="0" applyFont="1" applyFill="1" applyBorder="1" applyAlignment="1">
      <alignment horizontal="center" vertical="center"/>
    </xf>
    <xf numFmtId="0" fontId="89" fillId="7" borderId="27" xfId="0" applyFont="1" applyFill="1" applyBorder="1" applyAlignment="1">
      <alignment horizontal="left" vertical="center" wrapText="1"/>
    </xf>
    <xf numFmtId="0" fontId="89" fillId="0" borderId="0" xfId="0" applyFont="1" applyAlignment="1">
      <alignment vertical="center" wrapText="1"/>
    </xf>
    <xf numFmtId="0" fontId="89" fillId="0" borderId="28" xfId="0" applyFont="1" applyBorder="1" applyAlignment="1">
      <alignment horizontal="center" vertical="center"/>
    </xf>
    <xf numFmtId="0" fontId="89" fillId="0" borderId="29" xfId="0" applyFont="1" applyBorder="1" applyAlignment="1">
      <alignment horizontal="center" vertical="center"/>
    </xf>
    <xf numFmtId="0" fontId="89" fillId="6" borderId="10" xfId="0" applyFont="1" applyFill="1" applyBorder="1" applyAlignment="1">
      <alignment horizontal="center" vertical="center"/>
    </xf>
    <xf numFmtId="0" fontId="90" fillId="0" borderId="0" xfId="0" applyFont="1" applyBorder="1" applyAlignment="1" applyProtection="1">
      <alignment vertical="center"/>
      <protection/>
    </xf>
    <xf numFmtId="0" fontId="86" fillId="6" borderId="30" xfId="0" applyFont="1" applyFill="1" applyBorder="1" applyAlignment="1" applyProtection="1">
      <alignment horizontal="center" vertical="center" wrapText="1"/>
      <protection/>
    </xf>
    <xf numFmtId="0" fontId="90" fillId="6" borderId="30" xfId="0" applyFont="1" applyFill="1" applyBorder="1" applyAlignment="1" applyProtection="1">
      <alignment horizontal="center" vertical="center"/>
      <protection/>
    </xf>
    <xf numFmtId="0" fontId="86" fillId="14" borderId="10" xfId="0" applyFont="1" applyFill="1" applyBorder="1" applyAlignment="1">
      <alignment horizontal="center" vertical="center"/>
    </xf>
    <xf numFmtId="0" fontId="90" fillId="2" borderId="10" xfId="60" applyFont="1" applyFill="1" applyBorder="1" applyAlignment="1">
      <alignment horizontal="center" vertical="center"/>
      <protection/>
    </xf>
    <xf numFmtId="0" fontId="90" fillId="0" borderId="11" xfId="0" applyFont="1" applyBorder="1" applyAlignment="1">
      <alignment horizontal="center" vertical="center"/>
    </xf>
    <xf numFmtId="0" fontId="87" fillId="0" borderId="30" xfId="60" applyFont="1" applyFill="1" applyBorder="1" applyAlignment="1">
      <alignment horizontal="center" vertical="center" wrapText="1"/>
      <protection/>
    </xf>
    <xf numFmtId="0" fontId="90" fillId="0" borderId="10" xfId="0" applyFont="1" applyBorder="1" applyAlignment="1" applyProtection="1">
      <alignment vertical="center" wrapText="1"/>
      <protection locked="0"/>
    </xf>
    <xf numFmtId="0" fontId="90" fillId="0" borderId="10" xfId="0" applyFont="1" applyBorder="1" applyAlignment="1" applyProtection="1">
      <alignment horizontal="center" vertical="center" wrapText="1"/>
      <protection locked="0"/>
    </xf>
    <xf numFmtId="0" fontId="90" fillId="0" borderId="12" xfId="0" applyFont="1" applyBorder="1" applyAlignment="1" applyProtection="1">
      <alignment horizontal="center" vertical="center" wrapText="1"/>
      <protection locked="0"/>
    </xf>
    <xf numFmtId="0" fontId="90" fillId="0" borderId="12" xfId="0" applyFont="1" applyBorder="1" applyAlignment="1" applyProtection="1" quotePrefix="1">
      <alignment horizontal="center" vertical="center" wrapText="1"/>
      <protection locked="0"/>
    </xf>
    <xf numFmtId="0" fontId="90" fillId="0" borderId="0" xfId="0"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86" fillId="0" borderId="10" xfId="60" applyFont="1" applyFill="1" applyBorder="1" applyAlignment="1" applyProtection="1">
      <alignment horizontal="center" vertical="center"/>
      <protection locked="0"/>
    </xf>
    <xf numFmtId="0" fontId="86" fillId="0" borderId="10" xfId="60" applyFont="1" applyFill="1" applyBorder="1" applyAlignment="1" applyProtection="1">
      <alignment horizontal="center" vertical="center" wrapText="1"/>
      <protection locked="0"/>
    </xf>
    <xf numFmtId="0" fontId="10" fillId="0" borderId="0" xfId="60" applyFont="1" applyAlignment="1">
      <alignment vertical="center"/>
      <protection/>
    </xf>
    <xf numFmtId="0" fontId="3" fillId="0" borderId="0" xfId="60" applyFont="1" applyAlignment="1">
      <alignment vertical="center"/>
      <protection/>
    </xf>
    <xf numFmtId="176" fontId="10" fillId="2" borderId="10" xfId="60" applyNumberFormat="1" applyFont="1" applyFill="1" applyBorder="1" applyAlignment="1">
      <alignment horizontal="center" vertical="center" wrapText="1"/>
      <protection/>
    </xf>
    <xf numFmtId="176" fontId="86" fillId="2" borderId="10" xfId="60" applyNumberFormat="1" applyFont="1" applyFill="1" applyBorder="1" applyAlignment="1">
      <alignment horizontal="center" vertical="center" wrapText="1"/>
      <protection/>
    </xf>
    <xf numFmtId="0" fontId="88" fillId="0" borderId="31" xfId="60" applyFont="1" applyFill="1" applyBorder="1" applyAlignment="1">
      <alignment vertical="center" wrapText="1"/>
      <protection/>
    </xf>
    <xf numFmtId="0" fontId="3" fillId="0" borderId="0" xfId="60" applyFont="1" applyAlignment="1">
      <alignment vertical="center"/>
      <protection/>
    </xf>
    <xf numFmtId="0" fontId="88" fillId="0" borderId="0" xfId="60" applyFont="1" applyFill="1" applyBorder="1" applyAlignment="1">
      <alignment vertical="center" wrapText="1"/>
      <protection/>
    </xf>
    <xf numFmtId="0" fontId="88" fillId="0" borderId="0" xfId="60" applyFont="1" applyBorder="1" applyAlignment="1">
      <alignment horizontal="left" vertical="center" wrapText="1"/>
      <protection/>
    </xf>
    <xf numFmtId="0" fontId="86" fillId="14" borderId="10" xfId="0" applyFont="1" applyFill="1" applyBorder="1" applyAlignment="1">
      <alignment horizontal="center" vertical="center"/>
    </xf>
    <xf numFmtId="0" fontId="87" fillId="0" borderId="10" xfId="60" applyFont="1" applyFill="1" applyBorder="1" applyAlignment="1">
      <alignment horizontal="center" vertical="center"/>
      <protection/>
    </xf>
    <xf numFmtId="0" fontId="89" fillId="0" borderId="10" xfId="0" applyFont="1" applyBorder="1" applyAlignment="1">
      <alignment vertical="center"/>
    </xf>
    <xf numFmtId="0" fontId="90" fillId="0" borderId="0" xfId="0" applyFont="1" applyAlignment="1">
      <alignment vertical="center"/>
    </xf>
    <xf numFmtId="0" fontId="88" fillId="0" borderId="10" xfId="0" applyFont="1" applyBorder="1" applyAlignment="1" applyProtection="1">
      <alignment horizontal="center" vertical="center"/>
      <protection/>
    </xf>
    <xf numFmtId="0" fontId="88" fillId="0" borderId="13" xfId="0" applyFont="1" applyBorder="1" applyAlignment="1" applyProtection="1">
      <alignment horizontal="center" vertical="center"/>
      <protection/>
    </xf>
    <xf numFmtId="0" fontId="88" fillId="0" borderId="12" xfId="0" applyFont="1" applyBorder="1" applyAlignment="1" applyProtection="1">
      <alignment horizontal="center" vertical="center"/>
      <protection/>
    </xf>
    <xf numFmtId="0" fontId="88" fillId="0" borderId="10" xfId="0" applyFont="1" applyFill="1" applyBorder="1" applyAlignment="1" applyProtection="1">
      <alignment horizontal="center" vertical="center" wrapText="1"/>
      <protection/>
    </xf>
    <xf numFmtId="0" fontId="14" fillId="0" borderId="10" xfId="60" applyFont="1" applyBorder="1" applyAlignment="1">
      <alignment vertical="center"/>
      <protection/>
    </xf>
    <xf numFmtId="0" fontId="14" fillId="0" borderId="10" xfId="60" applyFont="1" applyBorder="1" applyAlignment="1">
      <alignment horizontal="left" vertical="center"/>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3" fillId="0" borderId="0" xfId="0" applyFont="1" applyAlignment="1">
      <alignment vertical="center"/>
    </xf>
    <xf numFmtId="0" fontId="8" fillId="6" borderId="30" xfId="0" applyFont="1" applyFill="1" applyBorder="1" applyAlignment="1">
      <alignment horizontal="center" vertical="center"/>
    </xf>
    <xf numFmtId="0" fontId="3" fillId="0" borderId="0" xfId="0" applyFont="1" applyBorder="1" applyAlignment="1">
      <alignment vertical="center" wrapText="1"/>
    </xf>
    <xf numFmtId="0" fontId="8" fillId="14" borderId="1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Alignment="1">
      <alignment vertical="center" wrapText="1"/>
    </xf>
    <xf numFmtId="0" fontId="10" fillId="0" borderId="0" xfId="0" applyFont="1" applyBorder="1" applyAlignment="1">
      <alignment vertical="center"/>
    </xf>
    <xf numFmtId="0" fontId="10"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94" fillId="0" borderId="0" xfId="0" applyNumberFormat="1" applyFont="1" applyFill="1" applyBorder="1" applyAlignment="1">
      <alignment horizontal="center" vertical="center"/>
    </xf>
    <xf numFmtId="0" fontId="10" fillId="0" borderId="0" xfId="0" applyFont="1" applyAlignment="1">
      <alignment horizontal="left" vertical="center"/>
    </xf>
    <xf numFmtId="0" fontId="7" fillId="0" borderId="0" xfId="0" applyFont="1" applyAlignment="1" applyProtection="1">
      <alignment horizontal="center" vertical="center"/>
      <protection/>
    </xf>
    <xf numFmtId="0" fontId="94" fillId="6" borderId="32" xfId="0" applyFont="1" applyFill="1" applyBorder="1" applyAlignment="1">
      <alignment vertical="center"/>
    </xf>
    <xf numFmtId="0" fontId="13" fillId="6" borderId="33" xfId="0" applyFont="1" applyFill="1" applyBorder="1" applyAlignment="1">
      <alignment horizontal="center" vertical="center"/>
    </xf>
    <xf numFmtId="0" fontId="94" fillId="6" borderId="0" xfId="0" applyFont="1" applyFill="1" applyBorder="1" applyAlignment="1">
      <alignment vertical="center"/>
    </xf>
    <xf numFmtId="0" fontId="94" fillId="6" borderId="31" xfId="0" applyFont="1" applyFill="1" applyBorder="1" applyAlignment="1">
      <alignment vertical="center"/>
    </xf>
    <xf numFmtId="0" fontId="95" fillId="6" borderId="3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7" fontId="10"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23" fillId="0" borderId="10" xfId="0" applyFont="1" applyFill="1" applyBorder="1" applyAlignment="1">
      <alignment vertical="center" wrapText="1"/>
    </xf>
    <xf numFmtId="0" fontId="10" fillId="0" borderId="1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8"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protection/>
    </xf>
    <xf numFmtId="0" fontId="10" fillId="0" borderId="10"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horizontal="right"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10" fillId="0" borderId="0" xfId="0" applyFont="1" applyFill="1" applyAlignment="1">
      <alignment vertical="center" wrapText="1"/>
    </xf>
    <xf numFmtId="0" fontId="10" fillId="0" borderId="0" xfId="0" applyFont="1" applyFill="1" applyAlignment="1">
      <alignment vertical="center"/>
    </xf>
    <xf numFmtId="0" fontId="7" fillId="0" borderId="0" xfId="0" applyFont="1" applyFill="1" applyAlignment="1">
      <alignment horizontal="left" vertical="center" wrapText="1"/>
    </xf>
    <xf numFmtId="0" fontId="10" fillId="0" borderId="0" xfId="0" applyFont="1" applyFill="1" applyAlignment="1">
      <alignment horizontal="right" vertical="center"/>
    </xf>
    <xf numFmtId="0" fontId="10" fillId="0" borderId="0" xfId="0" applyFont="1" applyFill="1" applyAlignment="1">
      <alignment horizontal="left" vertical="center"/>
    </xf>
    <xf numFmtId="0" fontId="8" fillId="2" borderId="10" xfId="0" applyFont="1" applyFill="1" applyBorder="1" applyAlignment="1">
      <alignment horizontal="center"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10" fillId="0" borderId="0" xfId="0" applyFont="1" applyFill="1" applyAlignment="1">
      <alignment vertical="center"/>
    </xf>
    <xf numFmtId="0" fontId="10" fillId="0" borderId="0" xfId="0" applyFont="1" applyFill="1" applyAlignment="1">
      <alignment horizontal="left"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10" fillId="0" borderId="30" xfId="0" applyFont="1" applyFill="1" applyBorder="1" applyAlignment="1">
      <alignment horizontal="center" vertical="center"/>
    </xf>
    <xf numFmtId="0" fontId="10" fillId="33" borderId="0" xfId="0" applyFont="1" applyFill="1" applyAlignment="1">
      <alignment vertical="center"/>
    </xf>
    <xf numFmtId="0" fontId="14" fillId="0" borderId="0" xfId="0" applyFont="1" applyFill="1" applyAlignment="1">
      <alignment vertical="center"/>
    </xf>
    <xf numFmtId="0" fontId="10" fillId="0" borderId="0" xfId="60" applyFont="1" applyAlignment="1">
      <alignment horizontal="right" vertical="center"/>
      <protection/>
    </xf>
    <xf numFmtId="0" fontId="14" fillId="0" borderId="0" xfId="60" applyFont="1">
      <alignment/>
      <protection/>
    </xf>
    <xf numFmtId="0" fontId="10"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2" borderId="30" xfId="60" applyFont="1" applyFill="1" applyBorder="1" applyAlignment="1">
      <alignment horizontal="center" vertical="center"/>
      <protection/>
    </xf>
    <xf numFmtId="0" fontId="14" fillId="2" borderId="10" xfId="60" applyFont="1" applyFill="1" applyBorder="1" applyAlignment="1">
      <alignment horizontal="center" vertical="center"/>
      <protection/>
    </xf>
    <xf numFmtId="0" fontId="25" fillId="0" borderId="15" xfId="60" applyFont="1" applyFill="1" applyBorder="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9"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8" fillId="6" borderId="3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0" fillId="0" borderId="10" xfId="0" applyFont="1" applyFill="1" applyBorder="1" applyAlignment="1" applyProtection="1">
      <alignment horizontal="center" vertical="center" wrapText="1"/>
      <protection/>
    </xf>
    <xf numFmtId="0" fontId="10" fillId="8" borderId="10" xfId="0" applyFont="1" applyFill="1" applyBorder="1" applyAlignment="1" applyProtection="1">
      <alignment horizontal="center" vertical="center"/>
      <protection/>
    </xf>
    <xf numFmtId="0" fontId="7" fillId="0" borderId="0" xfId="0" applyFont="1" applyAlignment="1" applyProtection="1">
      <alignment horizontal="right" vertical="center"/>
      <protection/>
    </xf>
    <xf numFmtId="0" fontId="3" fillId="0" borderId="0" xfId="0" applyFont="1" applyBorder="1" applyAlignment="1">
      <alignment horizontal="right" vertical="center"/>
    </xf>
    <xf numFmtId="0" fontId="3" fillId="0" borderId="0" xfId="0" applyFont="1" applyBorder="1" applyAlignment="1" applyProtection="1">
      <alignment horizontal="right" vertical="center"/>
      <protection/>
    </xf>
    <xf numFmtId="0" fontId="94"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10" fillId="0" borderId="0" xfId="60" applyFont="1" applyAlignment="1">
      <alignment horizontal="left" vertical="center" wrapText="1"/>
      <protection/>
    </xf>
    <xf numFmtId="0" fontId="10" fillId="0" borderId="0" xfId="60" applyFont="1" applyAlignment="1">
      <alignment vertical="center"/>
      <protection/>
    </xf>
    <xf numFmtId="0" fontId="8" fillId="2" borderId="30" xfId="60" applyFont="1" applyFill="1" applyBorder="1" applyAlignment="1">
      <alignment horizontal="center" vertical="center" wrapText="1"/>
      <protection/>
    </xf>
    <xf numFmtId="0" fontId="8" fillId="2" borderId="35" xfId="60" applyFont="1" applyFill="1" applyBorder="1" applyAlignment="1">
      <alignment horizontal="center" vertical="center" wrapText="1"/>
      <protection/>
    </xf>
    <xf numFmtId="176" fontId="8" fillId="2" borderId="10" xfId="60" applyNumberFormat="1" applyFont="1" applyFill="1" applyBorder="1" applyAlignment="1">
      <alignment horizontal="center" vertical="center"/>
      <protection/>
    </xf>
    <xf numFmtId="0" fontId="10" fillId="0" borderId="10" xfId="60" applyFont="1" applyFill="1" applyBorder="1" applyAlignment="1" applyProtection="1">
      <alignment horizontal="center" vertical="center"/>
      <protection locked="0"/>
    </xf>
    <xf numFmtId="0" fontId="10"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6" borderId="32" xfId="0" applyFont="1" applyFill="1" applyBorder="1" applyAlignment="1" applyProtection="1">
      <alignment vertical="center"/>
      <protection/>
    </xf>
    <xf numFmtId="0" fontId="13" fillId="6" borderId="33" xfId="0" applyFont="1" applyFill="1" applyBorder="1" applyAlignment="1" applyProtection="1">
      <alignment horizontal="center" vertical="center"/>
      <protection/>
    </xf>
    <xf numFmtId="0" fontId="13" fillId="6" borderId="0" xfId="0" applyFont="1" applyFill="1" applyBorder="1" applyAlignment="1" applyProtection="1">
      <alignment horizontal="center" vertical="center"/>
      <protection/>
    </xf>
    <xf numFmtId="0" fontId="13" fillId="6" borderId="0" xfId="0" applyFont="1" applyFill="1" applyBorder="1" applyAlignment="1" applyProtection="1">
      <alignment vertical="center"/>
      <protection/>
    </xf>
    <xf numFmtId="0" fontId="13" fillId="6" borderId="31" xfId="0" applyFont="1" applyFill="1" applyBorder="1" applyAlignment="1" applyProtection="1">
      <alignment vertical="center"/>
      <protection/>
    </xf>
    <xf numFmtId="0" fontId="10" fillId="6" borderId="34" xfId="0" applyFont="1" applyFill="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3" fillId="0" borderId="10" xfId="0" applyFont="1" applyFill="1" applyBorder="1" applyAlignment="1" applyProtection="1">
      <alignment vertical="center" wrapText="1"/>
      <protection/>
    </xf>
    <xf numFmtId="0" fontId="22" fillId="0" borderId="10" xfId="0" applyFont="1" applyBorder="1" applyAlignment="1" applyProtection="1">
      <alignment horizontal="center" vertical="center" wrapText="1"/>
      <protection/>
    </xf>
    <xf numFmtId="0" fontId="90" fillId="0" borderId="10" xfId="60" applyFont="1" applyBorder="1" applyAlignment="1" applyProtection="1">
      <alignment horizontal="center" vertical="center"/>
      <protection locked="0"/>
    </xf>
    <xf numFmtId="0" fontId="96" fillId="0" borderId="10" xfId="60" applyFont="1" applyBorder="1" applyAlignment="1" applyProtection="1">
      <alignment horizontal="center" vertical="center"/>
      <protection locked="0"/>
    </xf>
    <xf numFmtId="0" fontId="90"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90" fillId="0" borderId="0" xfId="0" applyFont="1" applyFill="1" applyBorder="1" applyAlignment="1" applyProtection="1">
      <alignment horizontal="center" vertical="center"/>
      <protection locked="0"/>
    </xf>
    <xf numFmtId="0" fontId="92" fillId="0" borderId="11" xfId="0" applyFont="1" applyBorder="1" applyAlignment="1">
      <alignment vertical="center"/>
    </xf>
    <xf numFmtId="0" fontId="92" fillId="0" borderId="11" xfId="0" applyFont="1" applyBorder="1" applyAlignment="1">
      <alignment horizontal="center" vertical="center"/>
    </xf>
    <xf numFmtId="0" fontId="92" fillId="0" borderId="11" xfId="0" applyFont="1" applyBorder="1" applyAlignment="1" applyProtection="1">
      <alignment horizontal="center" vertical="center"/>
      <protection/>
    </xf>
    <xf numFmtId="0" fontId="10" fillId="0" borderId="30" xfId="0" applyFont="1" applyFill="1" applyBorder="1" applyAlignment="1" applyProtection="1">
      <alignment horizontal="center" vertical="center" wrapText="1"/>
      <protection locked="0"/>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10" fillId="0" borderId="0" xfId="0" applyFont="1" applyAlignment="1" applyProtection="1">
      <alignment vertical="center"/>
      <protection/>
    </xf>
    <xf numFmtId="0" fontId="3" fillId="0" borderId="0" xfId="0" applyFont="1" applyBorder="1" applyAlignment="1">
      <alignment horizontal="right" vertical="center"/>
    </xf>
    <xf numFmtId="178" fontId="10" fillId="0" borderId="30" xfId="48"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14" fillId="0" borderId="10" xfId="60" applyFont="1" applyBorder="1" applyAlignment="1">
      <alignment horizontal="left" vertical="center" wrapText="1"/>
      <protection/>
    </xf>
    <xf numFmtId="0" fontId="14" fillId="0" borderId="10" xfId="60" applyFont="1" applyBorder="1" applyAlignment="1">
      <alignment horizontal="left" vertical="center"/>
      <protection/>
    </xf>
    <xf numFmtId="0" fontId="14" fillId="0" borderId="0" xfId="60" applyFont="1" applyAlignment="1">
      <alignment horizontal="left" vertical="center" wrapText="1"/>
      <protection/>
    </xf>
    <xf numFmtId="0" fontId="14" fillId="0" borderId="10" xfId="60" applyFont="1" applyBorder="1" applyAlignment="1">
      <alignment vertical="center" wrapText="1"/>
      <protection/>
    </xf>
    <xf numFmtId="0" fontId="14" fillId="0" borderId="10" xfId="60" applyFont="1" applyBorder="1" applyAlignment="1">
      <alignment vertical="center"/>
      <protection/>
    </xf>
    <xf numFmtId="0" fontId="14" fillId="0" borderId="14" xfId="60" applyFont="1" applyBorder="1" applyAlignment="1">
      <alignment horizontal="center" vertical="center"/>
      <protection/>
    </xf>
    <xf numFmtId="31" fontId="14" fillId="0" borderId="30" xfId="60" applyNumberFormat="1" applyFont="1" applyFill="1" applyBorder="1" applyAlignment="1" applyProtection="1">
      <alignment horizontal="center" vertical="center"/>
      <protection locked="0"/>
    </xf>
    <xf numFmtId="0" fontId="94" fillId="0" borderId="11" xfId="0" applyFont="1" applyBorder="1" applyAlignment="1" applyProtection="1">
      <alignment horizontal="center" vertical="center"/>
      <protection locked="0"/>
    </xf>
    <xf numFmtId="0" fontId="14" fillId="0" borderId="36" xfId="60" applyFont="1" applyFill="1" applyBorder="1" applyAlignment="1">
      <alignment horizontal="left" vertical="center"/>
      <protection/>
    </xf>
    <xf numFmtId="0" fontId="14" fillId="0" borderId="34" xfId="60" applyFont="1" applyFill="1" applyBorder="1" applyAlignment="1">
      <alignment horizontal="left" vertical="center"/>
      <protection/>
    </xf>
    <xf numFmtId="0" fontId="25" fillId="0" borderId="15" xfId="60" applyFont="1" applyFill="1" applyBorder="1" applyAlignment="1" applyProtection="1">
      <alignment horizontal="left" vertical="center" indent="1"/>
      <protection locked="0"/>
    </xf>
    <xf numFmtId="0" fontId="95" fillId="0" borderId="15" xfId="60" applyFont="1" applyBorder="1" applyAlignment="1" applyProtection="1">
      <alignment horizontal="left" vertical="center" indent="1"/>
      <protection locked="0"/>
    </xf>
    <xf numFmtId="0" fontId="4" fillId="0" borderId="0" xfId="60" applyFont="1" applyFill="1" applyBorder="1" applyAlignment="1">
      <alignment horizontal="center" vertical="center"/>
      <protection/>
    </xf>
    <xf numFmtId="0" fontId="25" fillId="0" borderId="0" xfId="60" applyFont="1" applyAlignment="1">
      <alignment horizontal="left" vertical="center"/>
      <protection/>
    </xf>
    <xf numFmtId="0" fontId="21" fillId="0" borderId="0" xfId="60" applyFont="1" applyAlignment="1">
      <alignment horizontal="left" vertical="center"/>
      <protection/>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10" fillId="0" borderId="30" xfId="0" applyFont="1" applyFill="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10" xfId="0" applyFont="1" applyFill="1" applyBorder="1" applyAlignment="1">
      <alignment vertical="center" wrapText="1"/>
    </xf>
    <xf numFmtId="0" fontId="7" fillId="2" borderId="37" xfId="0" applyFont="1" applyFill="1" applyBorder="1" applyAlignment="1">
      <alignment horizontal="center" vertical="center"/>
    </xf>
    <xf numFmtId="0" fontId="7" fillId="2" borderId="14" xfId="0" applyFont="1" applyFill="1" applyBorder="1" applyAlignment="1">
      <alignment horizontal="center" vertical="center"/>
    </xf>
    <xf numFmtId="0" fontId="94" fillId="0" borderId="32" xfId="0" applyFont="1" applyBorder="1" applyAlignment="1">
      <alignment horizontal="center" vertical="center"/>
    </xf>
    <xf numFmtId="0" fontId="7" fillId="2" borderId="33" xfId="0" applyFont="1" applyFill="1" applyBorder="1" applyAlignment="1">
      <alignment horizontal="center" vertical="center"/>
    </xf>
    <xf numFmtId="0" fontId="7" fillId="2" borderId="0" xfId="0" applyFont="1" applyFill="1" applyBorder="1" applyAlignment="1">
      <alignment horizontal="center" vertical="center"/>
    </xf>
    <xf numFmtId="0" fontId="94" fillId="0" borderId="31" xfId="0" applyFont="1" applyBorder="1" applyAlignment="1">
      <alignment horizontal="center" vertical="center"/>
    </xf>
    <xf numFmtId="0" fontId="7" fillId="2" borderId="36" xfId="0" applyFont="1" applyFill="1" applyBorder="1" applyAlignment="1">
      <alignment horizontal="center" vertical="center"/>
    </xf>
    <xf numFmtId="0" fontId="7" fillId="2" borderId="15" xfId="0" applyFont="1" applyFill="1" applyBorder="1" applyAlignment="1">
      <alignment horizontal="center" vertical="center"/>
    </xf>
    <xf numFmtId="0" fontId="94" fillId="0" borderId="34" xfId="0" applyFont="1" applyBorder="1" applyAlignment="1">
      <alignment horizontal="center" vertical="center"/>
    </xf>
    <xf numFmtId="0" fontId="10" fillId="0" borderId="12"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94" fillId="0" borderId="13" xfId="0" applyFont="1" applyBorder="1" applyAlignment="1" applyProtection="1">
      <alignment horizontal="center" vertical="center"/>
      <protection locked="0"/>
    </xf>
    <xf numFmtId="0" fontId="11" fillId="0" borderId="37" xfId="0" applyFont="1" applyFill="1" applyBorder="1" applyAlignment="1">
      <alignment vertical="top" wrapText="1"/>
    </xf>
    <xf numFmtId="0" fontId="11" fillId="0" borderId="14" xfId="0" applyFont="1" applyFill="1" applyBorder="1" applyAlignment="1">
      <alignment vertical="top"/>
    </xf>
    <xf numFmtId="0" fontId="97" fillId="0" borderId="32" xfId="0" applyFont="1" applyBorder="1" applyAlignment="1">
      <alignment vertical="top"/>
    </xf>
    <xf numFmtId="0" fontId="11" fillId="0" borderId="33" xfId="0" applyFont="1" applyBorder="1" applyAlignment="1">
      <alignment vertical="top"/>
    </xf>
    <xf numFmtId="0" fontId="11" fillId="0" borderId="0" xfId="0" applyFont="1" applyBorder="1" applyAlignment="1">
      <alignment vertical="top"/>
    </xf>
    <xf numFmtId="0" fontId="97" fillId="0" borderId="31" xfId="0" applyFont="1" applyBorder="1" applyAlignment="1">
      <alignment vertical="top"/>
    </xf>
    <xf numFmtId="0" fontId="94" fillId="0" borderId="36" xfId="0" applyFont="1" applyBorder="1" applyAlignment="1">
      <alignment vertical="top"/>
    </xf>
    <xf numFmtId="0" fontId="94" fillId="0" borderId="15" xfId="0" applyFont="1" applyBorder="1" applyAlignment="1">
      <alignment vertical="top"/>
    </xf>
    <xf numFmtId="0" fontId="94" fillId="0" borderId="34" xfId="0" applyFont="1" applyBorder="1" applyAlignment="1">
      <alignment vertical="top"/>
    </xf>
    <xf numFmtId="0" fontId="10" fillId="0" borderId="10" xfId="0" applyFont="1" applyFill="1" applyBorder="1" applyAlignment="1" applyProtection="1">
      <alignment horizontal="center" vertical="center"/>
      <protection locked="0"/>
    </xf>
    <xf numFmtId="0" fontId="94" fillId="0" borderId="10" xfId="0" applyFont="1" applyBorder="1" applyAlignment="1" applyProtection="1">
      <alignment horizontal="center" vertical="center"/>
      <protection locked="0"/>
    </xf>
    <xf numFmtId="0" fontId="86" fillId="0" borderId="0" xfId="0" applyFont="1" applyFill="1" applyAlignment="1">
      <alignment vertical="center"/>
    </xf>
    <xf numFmtId="0" fontId="85" fillId="0" borderId="0" xfId="0" applyFont="1" applyAlignment="1">
      <alignment vertical="center"/>
    </xf>
    <xf numFmtId="0" fontId="0" fillId="0" borderId="0" xfId="0" applyAlignment="1">
      <alignment vertical="center"/>
    </xf>
    <xf numFmtId="0" fontId="11" fillId="0" borderId="37" xfId="0" applyFont="1" applyFill="1" applyBorder="1" applyAlignment="1">
      <alignment vertical="top" wrapText="1"/>
    </xf>
    <xf numFmtId="0" fontId="10" fillId="0" borderId="13"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wrapText="1"/>
      <protection/>
    </xf>
    <xf numFmtId="0" fontId="11" fillId="0" borderId="36" xfId="0" applyFont="1" applyBorder="1" applyAlignment="1">
      <alignment vertical="top"/>
    </xf>
    <xf numFmtId="0" fontId="11" fillId="0" borderId="15" xfId="0" applyFont="1" applyBorder="1" applyAlignment="1">
      <alignment vertical="top"/>
    </xf>
    <xf numFmtId="0" fontId="97" fillId="0" borderId="34" xfId="0" applyFont="1" applyBorder="1" applyAlignment="1">
      <alignment vertical="top"/>
    </xf>
    <xf numFmtId="0" fontId="22" fillId="0" borderId="38" xfId="0" applyFont="1" applyFill="1" applyBorder="1" applyAlignment="1" applyProtection="1">
      <alignment horizontal="center" vertical="center" wrapText="1"/>
      <protection/>
    </xf>
    <xf numFmtId="0" fontId="94" fillId="0" borderId="13" xfId="0" applyFont="1" applyBorder="1" applyAlignment="1">
      <alignment horizontal="center" vertical="center" wrapText="1"/>
    </xf>
    <xf numFmtId="0" fontId="11" fillId="0" borderId="33" xfId="0" applyFont="1" applyFill="1" applyBorder="1" applyAlignment="1">
      <alignment vertical="top" wrapText="1"/>
    </xf>
    <xf numFmtId="0" fontId="11" fillId="0" borderId="0" xfId="0" applyFont="1" applyFill="1" applyBorder="1" applyAlignment="1">
      <alignment vertical="top"/>
    </xf>
    <xf numFmtId="0" fontId="3" fillId="0" borderId="0" xfId="0" applyFont="1" applyFill="1" applyBorder="1" applyAlignment="1">
      <alignment horizontal="right" vertical="center"/>
    </xf>
    <xf numFmtId="0" fontId="94" fillId="0" borderId="15" xfId="0" applyFont="1" applyBorder="1" applyAlignment="1">
      <alignment vertical="center"/>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13" fillId="0" borderId="0" xfId="0" applyFont="1" applyAlignment="1">
      <alignment horizontal="left" vertical="center" wrapText="1"/>
    </xf>
    <xf numFmtId="0" fontId="10" fillId="2" borderId="30" xfId="0" applyFont="1" applyFill="1" applyBorder="1" applyAlignment="1">
      <alignment horizontal="center" vertical="center"/>
    </xf>
    <xf numFmtId="0" fontId="94" fillId="0" borderId="35" xfId="0" applyFont="1" applyBorder="1" applyAlignment="1">
      <alignment vertical="center"/>
    </xf>
    <xf numFmtId="0" fontId="10" fillId="0" borderId="12"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94" fillId="0" borderId="0" xfId="0" applyFont="1" applyAlignment="1">
      <alignment vertical="center" wrapText="1"/>
    </xf>
    <xf numFmtId="0" fontId="94" fillId="0" borderId="15" xfId="0" applyFont="1" applyBorder="1" applyAlignment="1">
      <alignment vertical="center" wrapText="1"/>
    </xf>
    <xf numFmtId="0" fontId="11" fillId="0" borderId="3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34" xfId="0" applyFont="1" applyFill="1" applyBorder="1" applyAlignment="1">
      <alignment horizontal="left" vertical="top" wrapText="1"/>
    </xf>
    <xf numFmtId="0" fontId="13" fillId="2" borderId="35" xfId="0" applyFont="1" applyFill="1" applyBorder="1" applyAlignment="1">
      <alignment vertical="center"/>
    </xf>
    <xf numFmtId="0" fontId="94" fillId="0" borderId="11" xfId="0" applyFont="1" applyBorder="1" applyAlignment="1">
      <alignment vertical="center"/>
    </xf>
    <xf numFmtId="0" fontId="13" fillId="0" borderId="12" xfId="0" applyFont="1" applyFill="1" applyBorder="1" applyAlignment="1" applyProtection="1">
      <alignment horizontal="center" vertical="center" wrapText="1"/>
      <protection/>
    </xf>
    <xf numFmtId="0" fontId="13" fillId="0" borderId="38"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wrapText="1"/>
      <protection/>
    </xf>
    <xf numFmtId="0" fontId="10" fillId="6" borderId="30" xfId="0" applyFont="1" applyFill="1" applyBorder="1" applyAlignment="1" applyProtection="1">
      <alignment horizontal="center" vertical="center" wrapText="1"/>
      <protection/>
    </xf>
    <xf numFmtId="0" fontId="0" fillId="0" borderId="11" xfId="0" applyBorder="1" applyAlignment="1">
      <alignment vertical="center"/>
    </xf>
    <xf numFmtId="0" fontId="13" fillId="6" borderId="30" xfId="0" applyFont="1" applyFill="1" applyBorder="1" applyAlignment="1" applyProtection="1">
      <alignment horizontal="center" vertical="center" wrapText="1"/>
      <protection/>
    </xf>
    <xf numFmtId="0" fontId="8" fillId="0" borderId="37"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37" xfId="0" applyFont="1" applyBorder="1" applyAlignment="1" applyProtection="1">
      <alignment vertical="center" wrapText="1"/>
      <protection/>
    </xf>
    <xf numFmtId="0" fontId="8" fillId="0" borderId="14" xfId="0" applyFont="1" applyBorder="1" applyAlignment="1" applyProtection="1">
      <alignment vertical="center" wrapText="1"/>
      <protection/>
    </xf>
    <xf numFmtId="0" fontId="8" fillId="0" borderId="14" xfId="0" applyFont="1" applyBorder="1" applyAlignment="1" applyProtection="1">
      <alignment vertical="center"/>
      <protection/>
    </xf>
    <xf numFmtId="0" fontId="13" fillId="0" borderId="36" xfId="0" applyFont="1" applyBorder="1" applyAlignment="1" applyProtection="1">
      <alignment vertical="center"/>
      <protection/>
    </xf>
    <xf numFmtId="0" fontId="13" fillId="0" borderId="15" xfId="0" applyFont="1" applyBorder="1" applyAlignment="1" applyProtection="1">
      <alignment vertical="center"/>
      <protection/>
    </xf>
    <xf numFmtId="0" fontId="8" fillId="8" borderId="30" xfId="0" applyFont="1" applyFill="1" applyBorder="1" applyAlignment="1" applyProtection="1">
      <alignment horizontal="center" vertical="center"/>
      <protection/>
    </xf>
    <xf numFmtId="0" fontId="8" fillId="8" borderId="35"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13" fillId="6" borderId="37" xfId="0" applyFont="1" applyFill="1" applyBorder="1" applyAlignment="1" applyProtection="1">
      <alignment horizontal="center" vertical="center"/>
      <protection/>
    </xf>
    <xf numFmtId="0" fontId="13" fillId="6" borderId="14" xfId="0" applyFont="1" applyFill="1" applyBorder="1" applyAlignment="1" applyProtection="1">
      <alignment horizontal="center" vertical="center"/>
      <protection/>
    </xf>
    <xf numFmtId="0" fontId="13" fillId="6" borderId="14" xfId="0" applyFont="1" applyFill="1" applyBorder="1" applyAlignment="1" applyProtection="1">
      <alignment vertical="center"/>
      <protection/>
    </xf>
    <xf numFmtId="0" fontId="10" fillId="6" borderId="35" xfId="0" applyFont="1" applyFill="1" applyBorder="1" applyAlignment="1" applyProtection="1">
      <alignment horizontal="center" vertical="center" wrapText="1"/>
      <protection/>
    </xf>
    <xf numFmtId="0" fontId="10" fillId="6" borderId="11" xfId="0" applyFont="1" applyFill="1" applyBorder="1" applyAlignment="1" applyProtection="1">
      <alignment horizontal="center" vertical="center" wrapText="1"/>
      <protection/>
    </xf>
    <xf numFmtId="0" fontId="10" fillId="6" borderId="37" xfId="0" applyFont="1" applyFill="1" applyBorder="1" applyAlignment="1" applyProtection="1">
      <alignment horizontal="center" vertical="center" wrapText="1"/>
      <protection/>
    </xf>
    <xf numFmtId="0" fontId="10" fillId="6" borderId="36" xfId="0" applyFont="1" applyFill="1" applyBorder="1" applyAlignment="1" applyProtection="1">
      <alignment horizontal="center" vertical="center" wrapText="1"/>
      <protection/>
    </xf>
    <xf numFmtId="0" fontId="8" fillId="6" borderId="36" xfId="0" applyFont="1" applyFill="1" applyBorder="1" applyAlignment="1" applyProtection="1">
      <alignment horizontal="center" vertical="center"/>
      <protection/>
    </xf>
    <xf numFmtId="0" fontId="8" fillId="6" borderId="15" xfId="0" applyFont="1" applyFill="1" applyBorder="1" applyAlignment="1" applyProtection="1">
      <alignment horizontal="center" vertical="center"/>
      <protection/>
    </xf>
    <xf numFmtId="0" fontId="8" fillId="6" borderId="30" xfId="0" applyFont="1" applyFill="1" applyBorder="1" applyAlignment="1" applyProtection="1">
      <alignment horizontal="center" vertical="center"/>
      <protection/>
    </xf>
    <xf numFmtId="0" fontId="8" fillId="6" borderId="11" xfId="0" applyFont="1" applyFill="1" applyBorder="1" applyAlignment="1" applyProtection="1">
      <alignment horizontal="center" vertical="center"/>
      <protection/>
    </xf>
    <xf numFmtId="0" fontId="8" fillId="0" borderId="33"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3" fillId="0" borderId="1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13" fillId="0" borderId="15" xfId="0" applyFont="1" applyBorder="1" applyAlignment="1" applyProtection="1">
      <alignment horizontal="right" vertical="center"/>
      <protection/>
    </xf>
    <xf numFmtId="0" fontId="10" fillId="8"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vertical="center" wrapText="1"/>
      <protection locked="0"/>
    </xf>
    <xf numFmtId="0" fontId="93" fillId="0" borderId="38" xfId="0" applyFont="1" applyBorder="1" applyAlignment="1" applyProtection="1">
      <alignment vertical="center" wrapText="1"/>
      <protection locked="0"/>
    </xf>
    <xf numFmtId="0" fontId="93" fillId="0" borderId="13" xfId="0" applyFont="1" applyBorder="1" applyAlignment="1" applyProtection="1">
      <alignment vertical="center" wrapText="1"/>
      <protection locked="0"/>
    </xf>
    <xf numFmtId="0" fontId="8" fillId="6" borderId="35" xfId="0" applyFont="1" applyFill="1" applyBorder="1" applyAlignment="1" applyProtection="1">
      <alignment horizontal="center" vertical="center"/>
      <protection/>
    </xf>
    <xf numFmtId="0" fontId="10" fillId="0" borderId="10" xfId="0" applyFont="1" applyFill="1" applyBorder="1" applyAlignment="1" applyProtection="1">
      <alignment vertical="center"/>
      <protection/>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0" fillId="0" borderId="30"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3" fillId="0" borderId="38" xfId="0" applyFont="1" applyFill="1" applyBorder="1" applyAlignment="1" applyProtection="1">
      <alignment horizontal="center" vertical="center" wrapText="1"/>
      <protection/>
    </xf>
    <xf numFmtId="0" fontId="10" fillId="0" borderId="3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32"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1" xfId="0" applyFont="1" applyBorder="1" applyAlignment="1" applyProtection="1">
      <alignment vertical="center"/>
      <protection/>
    </xf>
    <xf numFmtId="0" fontId="8" fillId="0" borderId="36" xfId="0" applyFont="1" applyBorder="1" applyAlignment="1" applyProtection="1">
      <alignment vertical="center"/>
      <protection/>
    </xf>
    <xf numFmtId="0" fontId="8" fillId="0" borderId="15" xfId="0" applyFont="1" applyBorder="1" applyAlignment="1" applyProtection="1">
      <alignment vertical="center"/>
      <protection/>
    </xf>
    <xf numFmtId="0" fontId="13" fillId="0" borderId="34" xfId="0" applyFont="1" applyBorder="1" applyAlignment="1" applyProtection="1">
      <alignment vertical="center"/>
      <protection/>
    </xf>
    <xf numFmtId="0" fontId="13" fillId="0" borderId="14" xfId="0" applyFont="1" applyBorder="1" applyAlignment="1" applyProtection="1">
      <alignment vertical="center"/>
      <protection/>
    </xf>
    <xf numFmtId="0" fontId="13" fillId="0" borderId="33" xfId="0" applyFont="1" applyBorder="1" applyAlignment="1" applyProtection="1">
      <alignment vertical="center"/>
      <protection/>
    </xf>
    <xf numFmtId="0" fontId="13" fillId="0" borderId="0" xfId="0" applyFont="1" applyAlignment="1" applyProtection="1">
      <alignment vertical="center"/>
      <protection/>
    </xf>
    <xf numFmtId="0" fontId="6" fillId="0" borderId="0" xfId="0" applyFont="1" applyFill="1" applyBorder="1" applyAlignment="1" applyProtection="1">
      <alignment horizontal="center" vertical="center"/>
      <protection/>
    </xf>
    <xf numFmtId="0" fontId="8" fillId="0" borderId="37" xfId="0" applyFont="1" applyBorder="1" applyAlignment="1" applyProtection="1">
      <alignment horizontal="center" vertical="center" wrapText="1"/>
      <protection/>
    </xf>
    <xf numFmtId="0" fontId="13" fillId="0" borderId="1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0" xfId="0" applyFont="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12"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wrapText="1"/>
      <protection locked="0"/>
    </xf>
    <xf numFmtId="0" fontId="8" fillId="0" borderId="37" xfId="0" applyFont="1" applyBorder="1" applyAlignment="1">
      <alignment vertical="center" wrapText="1"/>
    </xf>
    <xf numFmtId="0" fontId="8" fillId="0" borderId="32" xfId="0" applyFont="1" applyBorder="1" applyAlignment="1">
      <alignment vertical="center"/>
    </xf>
    <xf numFmtId="0" fontId="94" fillId="0" borderId="36" xfId="0" applyFont="1" applyBorder="1" applyAlignment="1">
      <alignment vertical="center"/>
    </xf>
    <xf numFmtId="0" fontId="94" fillId="0" borderId="34" xfId="0" applyFont="1" applyBorder="1" applyAlignment="1">
      <alignment vertical="center"/>
    </xf>
    <xf numFmtId="0" fontId="8" fillId="0" borderId="37"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1"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8" fillId="0" borderId="37" xfId="0" applyFont="1" applyBorder="1" applyAlignment="1">
      <alignment vertical="center" wrapText="1"/>
    </xf>
    <xf numFmtId="0" fontId="8" fillId="0" borderId="14" xfId="0" applyFont="1" applyBorder="1" applyAlignment="1">
      <alignment vertical="center"/>
    </xf>
    <xf numFmtId="0" fontId="94" fillId="0" borderId="32"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vertical="center"/>
    </xf>
    <xf numFmtId="0" fontId="94" fillId="0" borderId="31" xfId="0" applyFont="1" applyBorder="1" applyAlignment="1">
      <alignment vertical="center"/>
    </xf>
    <xf numFmtId="0" fontId="8" fillId="0" borderId="36" xfId="0" applyFont="1" applyBorder="1" applyAlignment="1">
      <alignment vertical="center"/>
    </xf>
    <xf numFmtId="0" fontId="8" fillId="0" borderId="15" xfId="0" applyFont="1" applyBorder="1" applyAlignment="1">
      <alignment vertical="center"/>
    </xf>
    <xf numFmtId="0" fontId="10" fillId="6" borderId="37" xfId="0" applyFont="1" applyFill="1" applyBorder="1" applyAlignment="1">
      <alignment horizontal="center" vertical="center" wrapText="1"/>
    </xf>
    <xf numFmtId="0" fontId="0" fillId="0" borderId="32" xfId="0" applyBorder="1" applyAlignment="1">
      <alignment vertical="center"/>
    </xf>
    <xf numFmtId="0" fontId="94" fillId="0" borderId="33" xfId="0" applyFont="1" applyBorder="1" applyAlignment="1">
      <alignment horizontal="center" vertical="center" wrapText="1"/>
    </xf>
    <xf numFmtId="0" fontId="0" fillId="0" borderId="31" xfId="0" applyBorder="1" applyAlignment="1">
      <alignment vertical="center"/>
    </xf>
    <xf numFmtId="0" fontId="94" fillId="0" borderId="36" xfId="0" applyFont="1" applyBorder="1" applyAlignment="1">
      <alignment horizontal="center" vertical="center" wrapText="1"/>
    </xf>
    <xf numFmtId="0" fontId="0" fillId="0" borderId="34" xfId="0" applyBorder="1" applyAlignment="1">
      <alignment vertical="center"/>
    </xf>
    <xf numFmtId="0" fontId="23" fillId="0" borderId="38" xfId="0" applyFont="1" applyFill="1" applyBorder="1" applyAlignment="1" applyProtection="1">
      <alignment horizontal="center" vertical="center" wrapText="1"/>
      <protection locked="0"/>
    </xf>
    <xf numFmtId="0" fontId="8" fillId="0" borderId="31" xfId="0" applyFont="1" applyBorder="1" applyAlignment="1">
      <alignment vertical="center"/>
    </xf>
    <xf numFmtId="0" fontId="94" fillId="0" borderId="33" xfId="0" applyFont="1" applyBorder="1" applyAlignment="1">
      <alignment vertical="center"/>
    </xf>
    <xf numFmtId="0" fontId="10" fillId="6" borderId="36" xfId="0" applyFont="1" applyFill="1" applyBorder="1" applyAlignment="1">
      <alignment horizontal="center" vertical="center"/>
    </xf>
    <xf numFmtId="0" fontId="95" fillId="6" borderId="15"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0" borderId="10" xfId="0" applyFont="1" applyFill="1" applyBorder="1" applyAlignment="1">
      <alignment horizontal="left" vertical="center"/>
    </xf>
    <xf numFmtId="0" fontId="94" fillId="0" borderId="10" xfId="0" applyFont="1" applyBorder="1" applyAlignment="1">
      <alignment vertical="center"/>
    </xf>
    <xf numFmtId="0" fontId="3" fillId="0" borderId="0" xfId="0" applyFont="1" applyAlignment="1">
      <alignment horizontal="right" vertical="center"/>
    </xf>
    <xf numFmtId="0" fontId="94" fillId="0" borderId="0" xfId="0" applyFont="1" applyAlignment="1">
      <alignment horizontal="right" vertical="center"/>
    </xf>
    <xf numFmtId="0" fontId="8" fillId="0" borderId="30" xfId="0" applyNumberFormat="1" applyFont="1" applyFill="1" applyBorder="1" applyAlignment="1" applyProtection="1">
      <alignment horizontal="left" vertical="center" wrapText="1"/>
      <protection locked="0"/>
    </xf>
    <xf numFmtId="0" fontId="93" fillId="0" borderId="35" xfId="0" applyFont="1" applyBorder="1" applyAlignment="1" applyProtection="1">
      <alignment vertical="center" wrapText="1"/>
      <protection locked="0"/>
    </xf>
    <xf numFmtId="0" fontId="93" fillId="0" borderId="11" xfId="0" applyFont="1" applyBorder="1" applyAlignment="1" applyProtection="1">
      <alignment vertical="center" wrapText="1"/>
      <protection locked="0"/>
    </xf>
    <xf numFmtId="0" fontId="12" fillId="0" borderId="0" xfId="0" applyFont="1" applyAlignment="1">
      <alignment horizontal="left" vertical="center"/>
    </xf>
    <xf numFmtId="0" fontId="7" fillId="0" borderId="0" xfId="0" applyFont="1" applyAlignment="1">
      <alignment horizontal="left" vertical="center"/>
    </xf>
    <xf numFmtId="0" fontId="13" fillId="6" borderId="37" xfId="0" applyFont="1" applyFill="1" applyBorder="1" applyAlignment="1">
      <alignment horizontal="center" vertical="center"/>
    </xf>
    <xf numFmtId="0" fontId="94" fillId="6" borderId="14" xfId="0" applyFont="1" applyFill="1" applyBorder="1" applyAlignment="1">
      <alignment vertical="center"/>
    </xf>
    <xf numFmtId="0" fontId="10" fillId="6" borderId="35" xfId="0" applyFont="1" applyFill="1" applyBorder="1" applyAlignment="1">
      <alignment horizontal="center" vertical="center" wrapText="1"/>
    </xf>
    <xf numFmtId="0" fontId="7" fillId="8" borderId="30" xfId="0" applyFont="1" applyFill="1" applyBorder="1" applyAlignment="1" applyProtection="1">
      <alignment horizontal="center" vertical="center"/>
      <protection/>
    </xf>
    <xf numFmtId="0" fontId="94" fillId="8" borderId="35" xfId="0" applyFont="1" applyFill="1" applyBorder="1" applyAlignment="1">
      <alignment vertical="center"/>
    </xf>
    <xf numFmtId="0" fontId="94" fillId="8" borderId="11" xfId="0" applyFont="1" applyFill="1" applyBorder="1" applyAlignment="1">
      <alignment vertical="center"/>
    </xf>
    <xf numFmtId="0" fontId="8" fillId="6" borderId="30" xfId="0" applyFont="1" applyFill="1" applyBorder="1" applyAlignment="1">
      <alignment horizontal="center" vertical="center"/>
    </xf>
    <xf numFmtId="0" fontId="8" fillId="6" borderId="35" xfId="0" applyFont="1" applyFill="1" applyBorder="1" applyAlignment="1">
      <alignment horizontal="center" vertical="center"/>
    </xf>
    <xf numFmtId="0" fontId="8" fillId="0" borderId="12" xfId="0" applyFont="1" applyBorder="1" applyAlignment="1">
      <alignment horizontal="left" vertical="center" wrapText="1"/>
    </xf>
    <xf numFmtId="0" fontId="8" fillId="0" borderId="38" xfId="0" applyFont="1" applyBorder="1" applyAlignment="1">
      <alignment horizontal="left" vertical="center"/>
    </xf>
    <xf numFmtId="0" fontId="8" fillId="0" borderId="13" xfId="0" applyFont="1" applyBorder="1" applyAlignment="1">
      <alignment horizontal="left" vertical="center"/>
    </xf>
    <xf numFmtId="0" fontId="10" fillId="0" borderId="10" xfId="0" applyFont="1" applyFill="1" applyBorder="1" applyAlignment="1">
      <alignment horizontal="center" vertical="center" wrapText="1"/>
    </xf>
    <xf numFmtId="0" fontId="3" fillId="0" borderId="0" xfId="0" applyFont="1" applyBorder="1" applyAlignment="1">
      <alignment vertical="center" wrapText="1"/>
    </xf>
    <xf numFmtId="0" fontId="94" fillId="0" borderId="0" xfId="0" applyFont="1" applyBorder="1" applyAlignment="1">
      <alignment vertical="center"/>
    </xf>
    <xf numFmtId="0" fontId="92" fillId="0" borderId="12" xfId="0" applyFont="1" applyBorder="1" applyAlignment="1">
      <alignment horizontal="center" vertical="center"/>
    </xf>
    <xf numFmtId="0" fontId="92" fillId="0" borderId="38" xfId="0" applyFont="1" applyBorder="1" applyAlignment="1">
      <alignment horizontal="center" vertical="center"/>
    </xf>
    <xf numFmtId="0" fontId="92" fillId="0" borderId="13" xfId="0" applyFont="1" applyBorder="1" applyAlignment="1">
      <alignment horizontal="center" vertical="center"/>
    </xf>
    <xf numFmtId="0" fontId="88" fillId="8" borderId="30" xfId="0" applyFont="1" applyFill="1" applyBorder="1" applyAlignment="1">
      <alignment horizontal="center" vertical="center"/>
    </xf>
    <xf numFmtId="0" fontId="0" fillId="8" borderId="35" xfId="0" applyFill="1" applyBorder="1" applyAlignment="1">
      <alignment horizontal="center" vertical="center"/>
    </xf>
    <xf numFmtId="0" fontId="0" fillId="8" borderId="11" xfId="0" applyFill="1" applyBorder="1" applyAlignment="1">
      <alignment horizontal="center" vertical="center"/>
    </xf>
    <xf numFmtId="0" fontId="90" fillId="0" borderId="12" xfId="0" applyFont="1" applyBorder="1" applyAlignment="1" applyProtection="1">
      <alignment horizontal="center" vertical="center" wrapText="1"/>
      <protection locked="0"/>
    </xf>
    <xf numFmtId="0" fontId="93" fillId="0" borderId="38" xfId="0" applyFont="1" applyBorder="1" applyAlignment="1" applyProtection="1">
      <alignment horizontal="center" vertical="center" wrapText="1"/>
      <protection locked="0"/>
    </xf>
    <xf numFmtId="0" fontId="93" fillId="0" borderId="13" xfId="0" applyFont="1" applyBorder="1" applyAlignment="1" applyProtection="1">
      <alignment horizontal="center" vertical="center" wrapText="1"/>
      <protection locked="0"/>
    </xf>
    <xf numFmtId="0" fontId="90" fillId="0" borderId="12" xfId="0" applyFont="1" applyBorder="1" applyAlignment="1" applyProtection="1">
      <alignment vertical="center" wrapText="1"/>
      <protection locked="0"/>
    </xf>
    <xf numFmtId="0" fontId="90" fillId="0" borderId="38" xfId="0" applyFont="1" applyBorder="1" applyAlignment="1" applyProtection="1">
      <alignment horizontal="center" vertical="center" wrapText="1"/>
      <protection locked="0"/>
    </xf>
    <xf numFmtId="0" fontId="90" fillId="0" borderId="13" xfId="0" applyFont="1" applyBorder="1" applyAlignment="1" applyProtection="1">
      <alignment horizontal="center" vertical="center" wrapText="1"/>
      <protection locked="0"/>
    </xf>
    <xf numFmtId="0" fontId="92" fillId="0" borderId="30" xfId="0" applyFont="1" applyFill="1" applyBorder="1" applyAlignment="1" applyProtection="1">
      <alignment horizontal="center" vertical="center" wrapText="1"/>
      <protection locked="0"/>
    </xf>
    <xf numFmtId="0" fontId="92" fillId="0" borderId="35" xfId="0" applyFont="1" applyFill="1" applyBorder="1" applyAlignment="1" applyProtection="1">
      <alignment horizontal="center" vertical="center" wrapText="1"/>
      <protection locked="0"/>
    </xf>
    <xf numFmtId="0" fontId="90" fillId="6" borderId="37" xfId="0" applyFont="1" applyFill="1" applyBorder="1" applyAlignment="1">
      <alignment horizontal="center" vertical="center" wrapText="1"/>
    </xf>
    <xf numFmtId="0" fontId="93" fillId="0" borderId="14" xfId="0" applyFont="1" applyBorder="1" applyAlignment="1">
      <alignment vertical="center"/>
    </xf>
    <xf numFmtId="0" fontId="0" fillId="0" borderId="14" xfId="0" applyBorder="1" applyAlignment="1">
      <alignment vertical="center"/>
    </xf>
    <xf numFmtId="0" fontId="93" fillId="0" borderId="33" xfId="0" applyFont="1" applyBorder="1" applyAlignment="1">
      <alignment vertical="center"/>
    </xf>
    <xf numFmtId="0" fontId="93" fillId="0" borderId="0" xfId="0" applyFont="1" applyBorder="1" applyAlignment="1">
      <alignment vertical="center"/>
    </xf>
    <xf numFmtId="0" fontId="0" fillId="0" borderId="0" xfId="0" applyBorder="1" applyAlignment="1">
      <alignment vertical="center"/>
    </xf>
    <xf numFmtId="0" fontId="93" fillId="0" borderId="36" xfId="0" applyFont="1" applyBorder="1" applyAlignment="1">
      <alignment vertical="center"/>
    </xf>
    <xf numFmtId="0" fontId="93" fillId="0" borderId="15" xfId="0" applyFont="1" applyBorder="1" applyAlignment="1">
      <alignment vertical="center"/>
    </xf>
    <xf numFmtId="0" fontId="0" fillId="0" borderId="15" xfId="0" applyBorder="1" applyAlignment="1">
      <alignment vertical="center"/>
    </xf>
    <xf numFmtId="0" fontId="8" fillId="0" borderId="14" xfId="0" applyFont="1" applyBorder="1" applyAlignment="1">
      <alignment horizontal="left" vertical="center" wrapText="1"/>
    </xf>
    <xf numFmtId="0" fontId="8" fillId="0" borderId="33" xfId="0" applyFont="1" applyBorder="1" applyAlignment="1">
      <alignment horizontal="left" vertical="center"/>
    </xf>
    <xf numFmtId="0" fontId="8" fillId="0" borderId="0" xfId="0" applyFont="1" applyBorder="1" applyAlignment="1">
      <alignment horizontal="left" vertical="center"/>
    </xf>
    <xf numFmtId="0" fontId="8" fillId="0" borderId="31" xfId="0" applyFont="1" applyBorder="1" applyAlignment="1">
      <alignment horizontal="left" vertical="center"/>
    </xf>
    <xf numFmtId="0" fontId="94" fillId="0" borderId="33" xfId="0" applyFont="1" applyBorder="1" applyAlignment="1">
      <alignment horizontal="left" vertical="center"/>
    </xf>
    <xf numFmtId="0" fontId="94" fillId="0" borderId="0" xfId="0" applyFont="1" applyAlignment="1">
      <alignment horizontal="left" vertical="center"/>
    </xf>
    <xf numFmtId="0" fontId="94" fillId="0" borderId="31" xfId="0" applyFont="1" applyBorder="1" applyAlignment="1">
      <alignment horizontal="left" vertical="center"/>
    </xf>
    <xf numFmtId="0" fontId="94" fillId="0" borderId="36" xfId="0" applyFont="1" applyBorder="1" applyAlignment="1">
      <alignment horizontal="left" vertical="center"/>
    </xf>
    <xf numFmtId="0" fontId="94" fillId="0" borderId="15" xfId="0" applyFont="1" applyBorder="1" applyAlignment="1">
      <alignment horizontal="left" vertical="center"/>
    </xf>
    <xf numFmtId="0" fontId="94" fillId="0" borderId="34" xfId="0" applyFont="1" applyBorder="1" applyAlignment="1">
      <alignment horizontal="left" vertical="center"/>
    </xf>
    <xf numFmtId="0" fontId="90" fillId="6" borderId="30" xfId="0" applyFont="1" applyFill="1" applyBorder="1" applyAlignment="1" applyProtection="1">
      <alignment horizontal="center" vertical="center"/>
      <protection locked="0"/>
    </xf>
    <xf numFmtId="0" fontId="0" fillId="6" borderId="11" xfId="0" applyFill="1" applyBorder="1" applyAlignment="1">
      <alignment horizontal="center" vertical="center"/>
    </xf>
    <xf numFmtId="0" fontId="90" fillId="0" borderId="30"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8" fillId="0" borderId="0" xfId="0" applyFont="1" applyBorder="1" applyAlignment="1">
      <alignment vertical="center" wrapText="1"/>
    </xf>
    <xf numFmtId="0" fontId="90" fillId="14" borderId="30" xfId="0" applyFont="1" applyFill="1" applyBorder="1" applyAlignment="1">
      <alignment horizontal="center" vertical="center" wrapText="1"/>
    </xf>
    <xf numFmtId="0" fontId="93" fillId="14" borderId="11" xfId="0" applyFont="1" applyFill="1" applyBorder="1" applyAlignment="1">
      <alignment horizontal="center" vertical="center"/>
    </xf>
    <xf numFmtId="0" fontId="90" fillId="0" borderId="30" xfId="0" applyFont="1" applyBorder="1" applyAlignment="1">
      <alignment horizontal="center" vertical="center" wrapText="1"/>
    </xf>
    <xf numFmtId="0" fontId="93" fillId="0" borderId="11" xfId="0" applyFont="1" applyBorder="1" applyAlignment="1">
      <alignment horizontal="center" vertical="center"/>
    </xf>
    <xf numFmtId="0" fontId="3" fillId="0" borderId="15" xfId="0" applyFont="1" applyBorder="1" applyAlignment="1">
      <alignment vertical="center" wrapText="1"/>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0" xfId="0" applyFont="1" applyAlignment="1">
      <alignment horizontal="left" vertical="center" wrapText="1"/>
    </xf>
    <xf numFmtId="0" fontId="90" fillId="0" borderId="37" xfId="0" applyFont="1" applyBorder="1" applyAlignment="1">
      <alignment horizontal="center" vertical="center" wrapText="1"/>
    </xf>
    <xf numFmtId="0" fontId="0" fillId="0" borderId="14"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86" fillId="0" borderId="30" xfId="0" applyFont="1" applyFill="1" applyBorder="1" applyAlignment="1">
      <alignment horizontal="left" vertical="center"/>
    </xf>
    <xf numFmtId="0" fontId="0" fillId="0" borderId="35" xfId="0" applyBorder="1" applyAlignment="1">
      <alignment vertical="center"/>
    </xf>
    <xf numFmtId="0" fontId="86" fillId="0" borderId="30" xfId="0" applyFont="1" applyFill="1" applyBorder="1" applyAlignment="1">
      <alignment horizontal="center" vertical="center" wrapText="1"/>
    </xf>
    <xf numFmtId="0" fontId="86" fillId="0" borderId="35" xfId="0" applyFont="1" applyFill="1" applyBorder="1" applyAlignment="1">
      <alignment horizontal="center" vertical="center" wrapText="1"/>
    </xf>
    <xf numFmtId="0" fontId="86" fillId="6" borderId="10" xfId="0" applyFont="1" applyFill="1" applyBorder="1" applyAlignment="1">
      <alignment horizontal="center" vertical="center" wrapText="1"/>
    </xf>
    <xf numFmtId="0" fontId="85" fillId="6" borderId="12" xfId="0" applyFont="1" applyFill="1" applyBorder="1" applyAlignment="1">
      <alignment horizontal="center" vertical="center" wrapText="1"/>
    </xf>
    <xf numFmtId="0" fontId="85" fillId="6" borderId="38" xfId="0" applyFont="1" applyFill="1" applyBorder="1" applyAlignment="1">
      <alignment horizontal="center" vertical="center" wrapText="1"/>
    </xf>
    <xf numFmtId="0" fontId="85" fillId="6" borderId="13" xfId="0" applyFont="1" applyFill="1" applyBorder="1" applyAlignment="1">
      <alignment horizontal="center" vertical="center" wrapText="1"/>
    </xf>
    <xf numFmtId="0" fontId="0" fillId="6" borderId="38" xfId="0" applyFill="1" applyBorder="1" applyAlignment="1">
      <alignment horizontal="center" vertical="center" wrapText="1"/>
    </xf>
    <xf numFmtId="0" fontId="0" fillId="6" borderId="13" xfId="0" applyFill="1" applyBorder="1" applyAlignment="1">
      <alignment horizontal="center" vertical="center" wrapText="1"/>
    </xf>
    <xf numFmtId="0" fontId="8" fillId="0" borderId="14" xfId="0" applyFont="1" applyBorder="1" applyAlignment="1">
      <alignment vertical="center" wrapText="1"/>
    </xf>
    <xf numFmtId="0" fontId="88" fillId="0" borderId="12" xfId="0" applyFont="1" applyBorder="1" applyAlignment="1" applyProtection="1">
      <alignment horizontal="center" vertical="center"/>
      <protection/>
    </xf>
    <xf numFmtId="0" fontId="88" fillId="0" borderId="38" xfId="0" applyFont="1" applyBorder="1" applyAlignment="1" applyProtection="1">
      <alignment horizontal="center" vertical="center"/>
      <protection/>
    </xf>
    <xf numFmtId="0" fontId="88" fillId="0" borderId="13" xfId="0" applyFont="1" applyBorder="1" applyAlignment="1" applyProtection="1">
      <alignment horizontal="center" vertical="center"/>
      <protection/>
    </xf>
    <xf numFmtId="0" fontId="8" fillId="0" borderId="15" xfId="0" applyFont="1" applyBorder="1" applyAlignment="1">
      <alignment horizontal="left" vertical="center" wrapText="1"/>
    </xf>
    <xf numFmtId="0" fontId="8" fillId="0" borderId="3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xf>
    <xf numFmtId="0" fontId="90" fillId="6" borderId="37" xfId="0" applyFont="1" applyFill="1" applyBorder="1" applyAlignment="1">
      <alignment horizontal="center" vertical="center"/>
    </xf>
    <xf numFmtId="0" fontId="93" fillId="0" borderId="32" xfId="0" applyFont="1" applyBorder="1" applyAlignment="1">
      <alignment vertical="center"/>
    </xf>
    <xf numFmtId="0" fontId="93" fillId="0" borderId="0" xfId="0" applyFont="1" applyAlignment="1">
      <alignment vertical="center"/>
    </xf>
    <xf numFmtId="0" fontId="93" fillId="0" borderId="31" xfId="0" applyFont="1" applyBorder="1" applyAlignment="1">
      <alignment vertical="center"/>
    </xf>
    <xf numFmtId="0" fontId="93" fillId="0" borderId="34" xfId="0" applyFont="1" applyBorder="1" applyAlignment="1">
      <alignment vertical="center"/>
    </xf>
    <xf numFmtId="0" fontId="92" fillId="0" borderId="37" xfId="0" applyFont="1" applyFill="1" applyBorder="1" applyAlignment="1" applyProtection="1">
      <alignment horizontal="center" vertical="center" wrapText="1"/>
      <protection locked="0"/>
    </xf>
    <xf numFmtId="0" fontId="92" fillId="0" borderId="14" xfId="0" applyFont="1" applyFill="1" applyBorder="1" applyAlignment="1" applyProtection="1">
      <alignment horizontal="center" vertical="center" wrapText="1"/>
      <protection locked="0"/>
    </xf>
    <xf numFmtId="0" fontId="92" fillId="0" borderId="33" xfId="0" applyFont="1" applyFill="1" applyBorder="1" applyAlignment="1" applyProtection="1">
      <alignment horizontal="center" vertical="center" wrapText="1"/>
      <protection locked="0"/>
    </xf>
    <xf numFmtId="0" fontId="92" fillId="0" borderId="0" xfId="0" applyFont="1" applyFill="1" applyBorder="1" applyAlignment="1" applyProtection="1">
      <alignment horizontal="center" vertical="center" wrapText="1"/>
      <protection locked="0"/>
    </xf>
    <xf numFmtId="0" fontId="92" fillId="0" borderId="36" xfId="0" applyFont="1" applyFill="1" applyBorder="1" applyAlignment="1" applyProtection="1">
      <alignment horizontal="center" vertical="center" wrapText="1"/>
      <protection locked="0"/>
    </xf>
    <xf numFmtId="0" fontId="92" fillId="0" borderId="15" xfId="0" applyFont="1" applyFill="1" applyBorder="1" applyAlignment="1" applyProtection="1">
      <alignment horizontal="center" vertical="center" wrapText="1"/>
      <protection locked="0"/>
    </xf>
    <xf numFmtId="0" fontId="92" fillId="0" borderId="12" xfId="0" applyFont="1" applyBorder="1" applyAlignment="1">
      <alignment vertical="center"/>
    </xf>
    <xf numFmtId="0" fontId="92" fillId="0" borderId="38" xfId="0" applyFont="1" applyBorder="1" applyAlignment="1">
      <alignment vertical="center"/>
    </xf>
    <xf numFmtId="0" fontId="92" fillId="0" borderId="13" xfId="0" applyFont="1" applyBorder="1" applyAlignment="1">
      <alignment vertical="center"/>
    </xf>
    <xf numFmtId="0" fontId="6" fillId="0" borderId="0" xfId="0" applyFont="1" applyFill="1" applyBorder="1" applyAlignment="1">
      <alignment horizontal="center" vertical="center"/>
    </xf>
    <xf numFmtId="0" fontId="86" fillId="0" borderId="30" xfId="0"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11" xfId="0" applyBorder="1" applyAlignment="1" applyProtection="1">
      <alignment vertical="center"/>
      <protection/>
    </xf>
    <xf numFmtId="0" fontId="90" fillId="0" borderId="37"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85" fillId="6" borderId="37" xfId="0" applyFont="1" applyFill="1" applyBorder="1" applyAlignment="1" applyProtection="1">
      <alignment horizontal="center" vertical="center" wrapText="1"/>
      <protection/>
    </xf>
    <xf numFmtId="0" fontId="0" fillId="0" borderId="14" xfId="0" applyBorder="1" applyAlignment="1" applyProtection="1">
      <alignment vertical="center"/>
      <protection/>
    </xf>
    <xf numFmtId="0" fontId="0" fillId="0" borderId="33"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0" fillId="0" borderId="15" xfId="0" applyBorder="1" applyAlignment="1" applyProtection="1">
      <alignment vertical="center"/>
      <protection/>
    </xf>
    <xf numFmtId="0" fontId="86" fillId="0" borderId="30" xfId="0" applyFont="1" applyFill="1" applyBorder="1" applyAlignment="1" applyProtection="1">
      <alignment horizontal="center" vertical="center" wrapText="1"/>
      <protection/>
    </xf>
    <xf numFmtId="0" fontId="3" fillId="0" borderId="15" xfId="0" applyFont="1" applyBorder="1" applyAlignment="1" applyProtection="1">
      <alignment vertical="center" wrapText="1"/>
      <protection/>
    </xf>
    <xf numFmtId="0" fontId="94" fillId="0" borderId="15" xfId="0" applyFont="1" applyBorder="1" applyAlignment="1" applyProtection="1">
      <alignment vertical="center"/>
      <protection/>
    </xf>
    <xf numFmtId="0" fontId="7" fillId="0" borderId="0" xfId="0" applyFont="1" applyAlignment="1" applyProtection="1">
      <alignment horizontal="left" vertical="center" wrapText="1"/>
      <protection/>
    </xf>
    <xf numFmtId="0" fontId="94" fillId="0" borderId="0" xfId="0" applyFont="1" applyAlignment="1" applyProtection="1">
      <alignment vertical="center" wrapText="1"/>
      <protection/>
    </xf>
    <xf numFmtId="0" fontId="92" fillId="0" borderId="30" xfId="0" applyFont="1" applyFill="1" applyBorder="1" applyAlignment="1" applyProtection="1">
      <alignment horizontal="center" vertical="center" wrapText="1"/>
      <protection/>
    </xf>
    <xf numFmtId="0" fontId="92" fillId="0" borderId="35" xfId="0" applyFont="1" applyFill="1" applyBorder="1" applyAlignment="1" applyProtection="1">
      <alignment horizontal="center" vertical="center" wrapText="1"/>
      <protection/>
    </xf>
    <xf numFmtId="0" fontId="88" fillId="0" borderId="0" xfId="0" applyFont="1" applyBorder="1" applyAlignment="1" applyProtection="1">
      <alignment vertical="center" wrapText="1"/>
      <protection/>
    </xf>
    <xf numFmtId="0" fontId="8" fillId="0" borderId="12" xfId="0" applyFont="1" applyBorder="1" applyAlignment="1" applyProtection="1">
      <alignment horizontal="left" vertical="center" wrapText="1"/>
      <protection/>
    </xf>
    <xf numFmtId="0" fontId="8" fillId="0" borderId="38" xfId="0" applyFont="1" applyBorder="1" applyAlignment="1" applyProtection="1">
      <alignment horizontal="left" vertical="center"/>
      <protection/>
    </xf>
    <xf numFmtId="0" fontId="8" fillId="0" borderId="13" xfId="0" applyFont="1" applyBorder="1" applyAlignment="1" applyProtection="1">
      <alignment horizontal="left" vertical="center"/>
      <protection/>
    </xf>
    <xf numFmtId="0" fontId="8" fillId="0" borderId="32" xfId="0" applyFont="1" applyBorder="1" applyAlignment="1" applyProtection="1">
      <alignment vertical="center"/>
      <protection/>
    </xf>
    <xf numFmtId="0" fontId="8" fillId="0" borderId="34" xfId="0" applyFont="1" applyBorder="1" applyAlignment="1" applyProtection="1">
      <alignment vertical="center"/>
      <protection/>
    </xf>
    <xf numFmtId="0" fontId="88" fillId="8" borderId="30" xfId="0" applyFont="1" applyFill="1" applyBorder="1" applyAlignment="1" applyProtection="1">
      <alignment horizontal="center" vertical="center"/>
      <protection/>
    </xf>
    <xf numFmtId="0" fontId="0" fillId="8" borderId="35"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92" fillId="0" borderId="37" xfId="0" applyFont="1" applyFill="1" applyBorder="1" applyAlignment="1" applyProtection="1">
      <alignment horizontal="center" vertical="center" wrapText="1"/>
      <protection/>
    </xf>
    <xf numFmtId="0" fontId="92" fillId="0" borderId="14" xfId="0" applyFont="1" applyFill="1" applyBorder="1" applyAlignment="1" applyProtection="1">
      <alignment horizontal="center" vertical="center" wrapText="1"/>
      <protection/>
    </xf>
    <xf numFmtId="0" fontId="0" fillId="0" borderId="32" xfId="0" applyBorder="1" applyAlignment="1" applyProtection="1">
      <alignment vertical="center"/>
      <protection/>
    </xf>
    <xf numFmtId="0" fontId="92" fillId="0" borderId="33"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0" fillId="0" borderId="31" xfId="0" applyBorder="1" applyAlignment="1" applyProtection="1">
      <alignment vertical="center"/>
      <protection/>
    </xf>
    <xf numFmtId="0" fontId="92" fillId="0" borderId="36" xfId="0" applyFont="1" applyFill="1" applyBorder="1" applyAlignment="1" applyProtection="1">
      <alignment horizontal="center" vertical="center" wrapText="1"/>
      <protection/>
    </xf>
    <xf numFmtId="0" fontId="92" fillId="0" borderId="15" xfId="0" applyFont="1" applyFill="1" applyBorder="1" applyAlignment="1" applyProtection="1">
      <alignment horizontal="center" vertical="center" wrapText="1"/>
      <protection/>
    </xf>
    <xf numFmtId="0" fontId="0" fillId="0" borderId="34" xfId="0" applyBorder="1" applyAlignment="1" applyProtection="1">
      <alignment vertical="center"/>
      <protection/>
    </xf>
    <xf numFmtId="0" fontId="94" fillId="0" borderId="32" xfId="0" applyFont="1" applyBorder="1" applyAlignment="1" applyProtection="1">
      <alignment vertical="center"/>
      <protection/>
    </xf>
    <xf numFmtId="0" fontId="94" fillId="0" borderId="31" xfId="0" applyFont="1" applyBorder="1" applyAlignment="1" applyProtection="1">
      <alignment vertical="center"/>
      <protection/>
    </xf>
    <xf numFmtId="0" fontId="94" fillId="0" borderId="34" xfId="0" applyFont="1" applyBorder="1" applyAlignment="1" applyProtection="1">
      <alignment vertical="center"/>
      <protection/>
    </xf>
    <xf numFmtId="0" fontId="10" fillId="6" borderId="37" xfId="0" applyFont="1" applyFill="1" applyBorder="1" applyAlignment="1" applyProtection="1">
      <alignment horizontal="center" vertical="center"/>
      <protection/>
    </xf>
    <xf numFmtId="0" fontId="94" fillId="0" borderId="14" xfId="0" applyFont="1" applyBorder="1" applyAlignment="1" applyProtection="1">
      <alignment vertical="center"/>
      <protection/>
    </xf>
    <xf numFmtId="0" fontId="94" fillId="0" borderId="33" xfId="0" applyFont="1" applyBorder="1" applyAlignment="1" applyProtection="1">
      <alignment vertical="center"/>
      <protection/>
    </xf>
    <xf numFmtId="0" fontId="94" fillId="0" borderId="0" xfId="0" applyFont="1" applyAlignment="1" applyProtection="1">
      <alignment vertical="center"/>
      <protection/>
    </xf>
    <xf numFmtId="0" fontId="94" fillId="0" borderId="36" xfId="0" applyFont="1" applyBorder="1" applyAlignment="1" applyProtection="1">
      <alignment vertical="center"/>
      <protection/>
    </xf>
    <xf numFmtId="0" fontId="92" fillId="0" borderId="12" xfId="0" applyFont="1" applyBorder="1" applyAlignment="1" applyProtection="1">
      <alignment horizontal="center" vertical="center"/>
      <protection/>
    </xf>
    <xf numFmtId="0" fontId="85" fillId="6" borderId="12" xfId="0" applyFont="1" applyFill="1" applyBorder="1" applyAlignment="1" applyProtection="1">
      <alignment horizontal="center" vertical="center" wrapText="1"/>
      <protection/>
    </xf>
    <xf numFmtId="0" fontId="0" fillId="6" borderId="38" xfId="0" applyFill="1" applyBorder="1" applyAlignment="1" applyProtection="1">
      <alignment horizontal="center" vertical="center" wrapText="1"/>
      <protection/>
    </xf>
    <xf numFmtId="0" fontId="0" fillId="6" borderId="13" xfId="0" applyFill="1" applyBorder="1" applyAlignment="1" applyProtection="1">
      <alignment horizontal="center" vertical="center" wrapText="1"/>
      <protection/>
    </xf>
    <xf numFmtId="0" fontId="86" fillId="6" borderId="37" xfId="0" applyFont="1" applyFill="1" applyBorder="1" applyAlignment="1" applyProtection="1">
      <alignment horizontal="center" vertical="center" wrapText="1"/>
      <protection/>
    </xf>
    <xf numFmtId="0" fontId="86" fillId="6" borderId="36" xfId="0" applyFont="1" applyFill="1" applyBorder="1" applyAlignment="1" applyProtection="1">
      <alignment horizontal="center" vertical="center" wrapText="1"/>
      <protection/>
    </xf>
    <xf numFmtId="0" fontId="85" fillId="6" borderId="38" xfId="0" applyFont="1" applyFill="1" applyBorder="1" applyAlignment="1" applyProtection="1">
      <alignment horizontal="center" vertical="center" wrapText="1"/>
      <protection/>
    </xf>
    <xf numFmtId="0" fontId="85" fillId="6" borderId="13" xfId="0" applyFont="1" applyFill="1" applyBorder="1" applyAlignment="1" applyProtection="1">
      <alignment horizontal="center" vertical="center" wrapText="1"/>
      <protection/>
    </xf>
    <xf numFmtId="0" fontId="17" fillId="0" borderId="0" xfId="60" applyFont="1" applyFill="1" applyBorder="1" applyAlignment="1">
      <alignment horizontal="center" vertical="center"/>
      <protection/>
    </xf>
    <xf numFmtId="0" fontId="17" fillId="0" borderId="0" xfId="60" applyFont="1" applyFill="1" applyBorder="1" applyAlignment="1">
      <alignment horizontal="center" vertical="center"/>
      <protection/>
    </xf>
    <xf numFmtId="0" fontId="91" fillId="0" borderId="0" xfId="60" applyFont="1" applyAlignment="1">
      <alignment horizontal="left" vertical="center"/>
      <protection/>
    </xf>
    <xf numFmtId="0" fontId="3" fillId="0" borderId="0" xfId="60" applyFont="1" applyBorder="1" applyAlignment="1">
      <alignment horizontal="left" vertical="center" wrapText="1"/>
      <protection/>
    </xf>
    <xf numFmtId="0" fontId="90" fillId="2" borderId="30" xfId="60" applyFont="1" applyFill="1" applyBorder="1" applyAlignment="1">
      <alignment horizontal="center" vertical="center"/>
      <protection/>
    </xf>
    <xf numFmtId="0" fontId="0" fillId="0" borderId="11" xfId="0" applyBorder="1" applyAlignment="1">
      <alignment horizontal="center" vertical="center"/>
    </xf>
    <xf numFmtId="176" fontId="90" fillId="33" borderId="10" xfId="60" applyNumberFormat="1" applyFont="1" applyFill="1" applyBorder="1" applyAlignment="1" applyProtection="1">
      <alignment horizontal="center" vertical="center"/>
      <protection locked="0"/>
    </xf>
    <xf numFmtId="176" fontId="90" fillId="33" borderId="30" xfId="60" applyNumberFormat="1" applyFont="1" applyFill="1" applyBorder="1" applyAlignment="1">
      <alignment horizontal="center" vertical="center"/>
      <protection/>
    </xf>
    <xf numFmtId="0" fontId="3" fillId="0" borderId="0" xfId="60" applyFont="1" applyFill="1" applyBorder="1" applyAlignment="1">
      <alignment horizontal="right" vertical="center"/>
      <protection/>
    </xf>
    <xf numFmtId="0" fontId="88" fillId="0" borderId="0" xfId="60" applyFont="1" applyFill="1" applyBorder="1" applyAlignment="1">
      <alignment horizontal="left" vertical="center" wrapText="1"/>
      <protection/>
    </xf>
    <xf numFmtId="0" fontId="10" fillId="14" borderId="10" xfId="0" applyFont="1" applyFill="1" applyBorder="1" applyAlignment="1">
      <alignment horizontal="center" vertical="center"/>
    </xf>
    <xf numFmtId="0" fontId="86" fillId="14" borderId="10" xfId="0" applyFont="1" applyFill="1" applyBorder="1" applyAlignment="1">
      <alignment horizontal="center" vertical="center"/>
    </xf>
    <xf numFmtId="0" fontId="0" fillId="0" borderId="10" xfId="0" applyBorder="1" applyAlignment="1">
      <alignment vertical="center"/>
    </xf>
    <xf numFmtId="0" fontId="14" fillId="0" borderId="10" xfId="60" applyFont="1" applyFill="1" applyBorder="1" applyAlignment="1">
      <alignment horizontal="center" vertical="center"/>
      <protection/>
    </xf>
    <xf numFmtId="0" fontId="87" fillId="0" borderId="10" xfId="60" applyFont="1" applyFill="1" applyBorder="1" applyAlignment="1">
      <alignment horizontal="center" vertical="center"/>
      <protection/>
    </xf>
    <xf numFmtId="0" fontId="90" fillId="0" borderId="30" xfId="60" applyFont="1" applyBorder="1" applyAlignment="1">
      <alignment horizontal="left" vertical="center" wrapText="1"/>
      <protection/>
    </xf>
    <xf numFmtId="0" fontId="90" fillId="0" borderId="35" xfId="60" applyFont="1" applyBorder="1" applyAlignment="1">
      <alignment horizontal="left" vertical="center" wrapText="1"/>
      <protection/>
    </xf>
    <xf numFmtId="0" fontId="86" fillId="33" borderId="30" xfId="60" applyFont="1" applyFill="1" applyBorder="1" applyAlignment="1">
      <alignment vertical="center" wrapText="1"/>
      <protection/>
    </xf>
    <xf numFmtId="0" fontId="86" fillId="33" borderId="35" xfId="60" applyFont="1" applyFill="1" applyBorder="1" applyAlignment="1">
      <alignment vertical="center" wrapText="1"/>
      <protection/>
    </xf>
    <xf numFmtId="0" fontId="0" fillId="0" borderId="35" xfId="0" applyBorder="1" applyAlignment="1">
      <alignment vertical="center" wrapText="1"/>
    </xf>
    <xf numFmtId="0" fontId="0" fillId="0" borderId="11" xfId="0" applyBorder="1" applyAlignment="1">
      <alignment vertical="center" wrapText="1"/>
    </xf>
    <xf numFmtId="0" fontId="86" fillId="33" borderId="30" xfId="60" applyFont="1" applyFill="1" applyBorder="1" applyAlignment="1">
      <alignment horizontal="left" vertical="center" wrapText="1"/>
      <protection/>
    </xf>
    <xf numFmtId="0" fontId="86" fillId="33" borderId="35" xfId="60"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11" xfId="0" applyBorder="1" applyAlignment="1">
      <alignment horizontal="left" vertical="center" wrapText="1"/>
    </xf>
    <xf numFmtId="0" fontId="96" fillId="0" borderId="30" xfId="60" applyFont="1" applyBorder="1" applyAlignment="1">
      <alignment horizontal="left" vertical="center" wrapText="1"/>
      <protection/>
    </xf>
    <xf numFmtId="0" fontId="96" fillId="0" borderId="35" xfId="60" applyFont="1" applyBorder="1" applyAlignment="1">
      <alignment horizontal="left" vertical="center" wrapText="1"/>
      <protection/>
    </xf>
    <xf numFmtId="0" fontId="8" fillId="2" borderId="10" xfId="60" applyFont="1" applyFill="1" applyBorder="1" applyAlignment="1">
      <alignment horizontal="center" vertical="center" wrapText="1"/>
      <protection/>
    </xf>
    <xf numFmtId="0" fontId="8" fillId="2" borderId="10" xfId="60" applyFont="1" applyFill="1" applyBorder="1" applyAlignment="1">
      <alignment horizontal="center" vertical="center"/>
      <protection/>
    </xf>
    <xf numFmtId="0" fontId="8" fillId="2" borderId="35" xfId="60" applyFont="1" applyFill="1" applyBorder="1" applyAlignment="1">
      <alignment horizontal="center" vertical="center"/>
      <protection/>
    </xf>
    <xf numFmtId="0" fontId="8" fillId="0" borderId="35" xfId="0" applyFont="1" applyBorder="1" applyAlignment="1">
      <alignment vertical="center"/>
    </xf>
    <xf numFmtId="0" fontId="8" fillId="0" borderId="11" xfId="0" applyFont="1" applyBorder="1" applyAlignment="1">
      <alignment vertical="center"/>
    </xf>
    <xf numFmtId="0" fontId="7" fillId="0" borderId="37" xfId="60" applyFont="1" applyBorder="1" applyAlignment="1">
      <alignment horizontal="center" vertical="center" wrapText="1"/>
      <protection/>
    </xf>
    <xf numFmtId="0" fontId="7" fillId="0" borderId="32" xfId="60" applyFont="1" applyBorder="1" applyAlignment="1">
      <alignment horizontal="center" vertical="center" wrapText="1"/>
      <protection/>
    </xf>
    <xf numFmtId="0" fontId="7" fillId="0" borderId="33" xfId="60" applyFont="1" applyBorder="1" applyAlignment="1">
      <alignment horizontal="center" vertical="center" wrapText="1"/>
      <protection/>
    </xf>
    <xf numFmtId="0" fontId="7" fillId="0" borderId="31" xfId="60" applyFont="1" applyBorder="1" applyAlignment="1">
      <alignment horizontal="center" vertical="center" wrapText="1"/>
      <protection/>
    </xf>
    <xf numFmtId="0" fontId="7" fillId="0" borderId="36" xfId="60" applyFont="1" applyBorder="1" applyAlignment="1">
      <alignment horizontal="center" vertical="center" wrapText="1"/>
      <protection/>
    </xf>
    <xf numFmtId="0" fontId="7" fillId="0" borderId="34" xfId="60" applyFont="1" applyBorder="1" applyAlignment="1">
      <alignment horizontal="center" vertical="center" wrapText="1"/>
      <protection/>
    </xf>
    <xf numFmtId="176" fontId="90" fillId="2" borderId="30" xfId="60" applyNumberFormat="1" applyFont="1" applyFill="1" applyBorder="1" applyAlignment="1">
      <alignment horizontal="center" vertical="center"/>
      <protection/>
    </xf>
    <xf numFmtId="0" fontId="0" fillId="0" borderId="35" xfId="0" applyBorder="1" applyAlignment="1">
      <alignment horizontal="center" vertical="center"/>
    </xf>
    <xf numFmtId="0" fontId="86" fillId="0" borderId="30" xfId="60" applyFont="1"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11" xfId="0" applyBorder="1" applyAlignment="1" applyProtection="1">
      <alignment vertical="center" wrapText="1"/>
      <protection locked="0"/>
    </xf>
    <xf numFmtId="176" fontId="86" fillId="2" borderId="30" xfId="60" applyNumberFormat="1" applyFont="1" applyFill="1" applyBorder="1" applyAlignment="1">
      <alignment horizontal="left" vertical="center"/>
      <protection/>
    </xf>
    <xf numFmtId="176" fontId="86" fillId="2" borderId="35" xfId="60" applyNumberFormat="1" applyFont="1" applyFill="1" applyBorder="1" applyAlignment="1">
      <alignment horizontal="left" vertical="center"/>
      <protection/>
    </xf>
    <xf numFmtId="176" fontId="86" fillId="2" borderId="11" xfId="60" applyNumberFormat="1" applyFont="1" applyFill="1" applyBorder="1" applyAlignment="1">
      <alignment horizontal="left" vertical="center"/>
      <protection/>
    </xf>
    <xf numFmtId="0" fontId="86" fillId="0" borderId="30" xfId="60" applyFont="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839">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28575</xdr:rowOff>
    </xdr:from>
    <xdr:ext cx="171450" cy="266700"/>
    <xdr:sp fLocksText="0">
      <xdr:nvSpPr>
        <xdr:cNvPr id="1" name="テキスト ボックス 1"/>
        <xdr:cNvSpPr txBox="1">
          <a:spLocks noChangeArrowheads="1"/>
        </xdr:cNvSpPr>
      </xdr:nvSpPr>
      <xdr:spPr>
        <a:xfrm>
          <a:off x="17173575" y="2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85725</xdr:rowOff>
    </xdr:from>
    <xdr:to>
      <xdr:col>7</xdr:col>
      <xdr:colOff>4933950</xdr:colOff>
      <xdr:row>7</xdr:row>
      <xdr:rowOff>247650</xdr:rowOff>
    </xdr:to>
    <xdr:sp>
      <xdr:nvSpPr>
        <xdr:cNvPr id="2" name="正方形/長方形 2"/>
        <xdr:cNvSpPr>
          <a:spLocks/>
        </xdr:cNvSpPr>
      </xdr:nvSpPr>
      <xdr:spPr>
        <a:xfrm>
          <a:off x="14716125" y="704850"/>
          <a:ext cx="4600575" cy="18383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561975</xdr:colOff>
      <xdr:row>2</xdr:row>
      <xdr:rowOff>152400</xdr:rowOff>
    </xdr:from>
    <xdr:to>
      <xdr:col>20</xdr:col>
      <xdr:colOff>266700</xdr:colOff>
      <xdr:row>8</xdr:row>
      <xdr:rowOff>47625</xdr:rowOff>
    </xdr:to>
    <xdr:sp>
      <xdr:nvSpPr>
        <xdr:cNvPr id="1" name="正方形/長方形 1"/>
        <xdr:cNvSpPr>
          <a:spLocks/>
        </xdr:cNvSpPr>
      </xdr:nvSpPr>
      <xdr:spPr>
        <a:xfrm>
          <a:off x="16087725" y="752475"/>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11</xdr:col>
      <xdr:colOff>352425</xdr:colOff>
      <xdr:row>51</xdr:row>
      <xdr:rowOff>66675</xdr:rowOff>
    </xdr:from>
    <xdr:to>
      <xdr:col>20</xdr:col>
      <xdr:colOff>57150</xdr:colOff>
      <xdr:row>59</xdr:row>
      <xdr:rowOff>390525</xdr:rowOff>
    </xdr:to>
    <xdr:sp>
      <xdr:nvSpPr>
        <xdr:cNvPr id="2" name="正方形/長方形 2"/>
        <xdr:cNvSpPr>
          <a:spLocks/>
        </xdr:cNvSpPr>
      </xdr:nvSpPr>
      <xdr:spPr>
        <a:xfrm>
          <a:off x="15878175" y="22231350"/>
          <a:ext cx="5019675" cy="3257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法人の場合には、当該法人を実質的に支配している企業等がある場合に記載」について、</a:t>
          </a:r>
          <a:r>
            <a:rPr lang="en-US" cap="none" sz="1800" b="1" i="0" u="none" baseline="0">
              <a:solidFill>
                <a:srgbClr val="FFFFFF"/>
              </a:solidFill>
            </a:rPr>
            <a:t>Q1~Q5</a:t>
          </a:r>
          <a:r>
            <a:rPr lang="en-US" cap="none" sz="1800" b="1" i="0" u="none" baseline="0">
              <a:solidFill>
                <a:srgbClr val="FFFFFF"/>
              </a:solidFill>
            </a:rPr>
            <a:t>の</a:t>
          </a:r>
          <a:r>
            <a:rPr lang="en-US" cap="none" sz="1800" b="1" i="0" u="none" baseline="0">
              <a:solidFill>
                <a:srgbClr val="FFFFFF"/>
              </a:solidFill>
            </a:rPr>
            <a:t>G</a:t>
          </a:r>
          <a:r>
            <a:rPr lang="en-US" cap="none" sz="1800" b="1" i="0" u="none" baseline="0">
              <a:solidFill>
                <a:srgbClr val="FFFFFF"/>
              </a:solidFill>
            </a:rPr>
            <a:t>列で回答した企業等が、</a:t>
          </a:r>
          <a:r>
            <a:rPr lang="en-US" cap="none" sz="1800" b="1" i="0" u="none" baseline="0">
              <a:solidFill>
                <a:srgbClr val="FFFFFF"/>
              </a:solidFill>
            </a:rPr>
            <a:t>NPO</a:t>
          </a:r>
          <a:r>
            <a:rPr lang="en-US" cap="none" sz="1800" b="1" i="0" u="none" baseline="0">
              <a:solidFill>
                <a:srgbClr val="FFFFFF"/>
              </a:solidFill>
            </a:rPr>
            <a:t>法人や一般社団法人等の場合、それらを実質的に支配している企業等についても申告の対象となりますので、</a:t>
          </a:r>
          <a:r>
            <a:rPr lang="en-US" cap="none" sz="1800" b="1" i="0" u="none" baseline="0">
              <a:solidFill>
                <a:srgbClr val="FFFFFF"/>
              </a:solidFill>
            </a:rPr>
            <a:t>Q1~Q5</a:t>
          </a:r>
          <a:r>
            <a:rPr lang="en-US" cap="none" sz="1800" b="1" i="0" u="none" baseline="0">
              <a:solidFill>
                <a:srgbClr val="FFFFFF"/>
              </a:solidFill>
            </a:rPr>
            <a:t>の</a:t>
          </a:r>
          <a:r>
            <a:rPr lang="en-US" cap="none" sz="1800" b="1" i="0" u="none" baseline="0">
              <a:solidFill>
                <a:srgbClr val="FFFFFF"/>
              </a:solidFill>
            </a:rPr>
            <a:t>G</a:t>
          </a:r>
          <a:r>
            <a:rPr lang="en-US" cap="none" sz="1800" b="1" i="0" u="none" baseline="0">
              <a:solidFill>
                <a:srgbClr val="FFFFFF"/>
              </a:solidFill>
            </a:rPr>
            <a:t>列に記載して申告してください。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133350</xdr:colOff>
      <xdr:row>8</xdr:row>
      <xdr:rowOff>419100</xdr:rowOff>
    </xdr:to>
    <xdr:sp>
      <xdr:nvSpPr>
        <xdr:cNvPr id="1" name="正方形/長方形 1"/>
        <xdr:cNvSpPr>
          <a:spLocks/>
        </xdr:cNvSpPr>
      </xdr:nvSpPr>
      <xdr:spPr>
        <a:xfrm>
          <a:off x="19297650" y="885825"/>
          <a:ext cx="5295900" cy="33051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180975</xdr:rowOff>
    </xdr:from>
    <xdr:to>
      <xdr:col>22</xdr:col>
      <xdr:colOff>400050</xdr:colOff>
      <xdr:row>10</xdr:row>
      <xdr:rowOff>600075</xdr:rowOff>
    </xdr:to>
    <xdr:sp>
      <xdr:nvSpPr>
        <xdr:cNvPr id="1" name="正方形/長方形 1"/>
        <xdr:cNvSpPr>
          <a:spLocks/>
        </xdr:cNvSpPr>
      </xdr:nvSpPr>
      <xdr:spPr>
        <a:xfrm>
          <a:off x="18688050" y="809625"/>
          <a:ext cx="4981575" cy="34671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7</xdr:row>
      <xdr:rowOff>266700</xdr:rowOff>
    </xdr:from>
    <xdr:to>
      <xdr:col>31</xdr:col>
      <xdr:colOff>361950</xdr:colOff>
      <xdr:row>20</xdr:row>
      <xdr:rowOff>257175</xdr:rowOff>
    </xdr:to>
    <xdr:sp>
      <xdr:nvSpPr>
        <xdr:cNvPr id="1" name="テキスト ボックス 9"/>
        <xdr:cNvSpPr txBox="1">
          <a:spLocks noChangeArrowheads="1"/>
        </xdr:cNvSpPr>
      </xdr:nvSpPr>
      <xdr:spPr>
        <a:xfrm>
          <a:off x="19697700" y="3362325"/>
          <a:ext cx="862012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209550</xdr:colOff>
      <xdr:row>0</xdr:row>
      <xdr:rowOff>619125</xdr:rowOff>
    </xdr:from>
    <xdr:to>
      <xdr:col>31</xdr:col>
      <xdr:colOff>361950</xdr:colOff>
      <xdr:row>7</xdr:row>
      <xdr:rowOff>76200</xdr:rowOff>
    </xdr:to>
    <xdr:sp>
      <xdr:nvSpPr>
        <xdr:cNvPr id="2" name="正方形/長方形 1"/>
        <xdr:cNvSpPr>
          <a:spLocks/>
        </xdr:cNvSpPr>
      </xdr:nvSpPr>
      <xdr:spPr>
        <a:xfrm>
          <a:off x="19688175" y="619125"/>
          <a:ext cx="8629650" cy="25527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323850</xdr:colOff>
      <xdr:row>14</xdr:row>
      <xdr:rowOff>257175</xdr:rowOff>
    </xdr:from>
    <xdr:to>
      <xdr:col>23</xdr:col>
      <xdr:colOff>257175</xdr:colOff>
      <xdr:row>20</xdr:row>
      <xdr:rowOff>161925</xdr:rowOff>
    </xdr:to>
    <xdr:sp macro="[0]!研究責任医師">
      <xdr:nvSpPr>
        <xdr:cNvPr id="3" name="ホームベース 2"/>
        <xdr:cNvSpPr>
          <a:spLocks/>
        </xdr:cNvSpPr>
      </xdr:nvSpPr>
      <xdr:spPr>
        <a:xfrm>
          <a:off x="20012025" y="6210300"/>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26275" y="8239125"/>
          <a:ext cx="8620125" cy="65913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46</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26325" y="9048750"/>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31475" y="10648950"/>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21950" y="10601325"/>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238125</xdr:rowOff>
    </xdr:to>
    <xdr:pic>
      <xdr:nvPicPr>
        <xdr:cNvPr id="8" name="図 8"/>
        <xdr:cNvPicPr preferRelativeResize="1">
          <a:picLocks noChangeAspect="1"/>
        </xdr:cNvPicPr>
      </xdr:nvPicPr>
      <xdr:blipFill>
        <a:blip r:embed="rId3"/>
        <a:stretch>
          <a:fillRect/>
        </a:stretch>
      </xdr:blipFill>
      <xdr:spPr>
        <a:xfrm>
          <a:off x="26346150" y="12677775"/>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19</xdr:row>
      <xdr:rowOff>161925</xdr:rowOff>
    </xdr:from>
    <xdr:to>
      <xdr:col>31</xdr:col>
      <xdr:colOff>466725</xdr:colOff>
      <xdr:row>30</xdr:row>
      <xdr:rowOff>904875</xdr:rowOff>
    </xdr:to>
    <xdr:sp>
      <xdr:nvSpPr>
        <xdr:cNvPr id="1" name="正方形/長方形 3"/>
        <xdr:cNvSpPr>
          <a:spLocks/>
        </xdr:cNvSpPr>
      </xdr:nvSpPr>
      <xdr:spPr>
        <a:xfrm>
          <a:off x="19840575" y="8791575"/>
          <a:ext cx="8696325" cy="65341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228600</xdr:rowOff>
    </xdr:from>
    <xdr:to>
      <xdr:col>31</xdr:col>
      <xdr:colOff>438150</xdr:colOff>
      <xdr:row>17</xdr:row>
      <xdr:rowOff>400050</xdr:rowOff>
    </xdr:to>
    <xdr:sp>
      <xdr:nvSpPr>
        <xdr:cNvPr id="2" name="テキスト ボックス 7"/>
        <xdr:cNvSpPr txBox="1">
          <a:spLocks noChangeArrowheads="1"/>
        </xdr:cNvSpPr>
      </xdr:nvSpPr>
      <xdr:spPr>
        <a:xfrm>
          <a:off x="19812000" y="3533775"/>
          <a:ext cx="8696325" cy="484822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1050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1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1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p>
      </xdr:txBody>
    </xdr:sp>
    <xdr:clientData/>
  </xdr:twoCellAnchor>
  <xdr:twoCellAnchor>
    <xdr:from>
      <xdr:col>17</xdr:col>
      <xdr:colOff>323850</xdr:colOff>
      <xdr:row>13</xdr:row>
      <xdr:rowOff>352425</xdr:rowOff>
    </xdr:from>
    <xdr:to>
      <xdr:col>23</xdr:col>
      <xdr:colOff>257175</xdr:colOff>
      <xdr:row>17</xdr:row>
      <xdr:rowOff>190500</xdr:rowOff>
    </xdr:to>
    <xdr:sp macro="[0]!研究分担医師">
      <xdr:nvSpPr>
        <xdr:cNvPr id="4" name="ホームベース 2"/>
        <xdr:cNvSpPr>
          <a:spLocks/>
        </xdr:cNvSpPr>
      </xdr:nvSpPr>
      <xdr:spPr>
        <a:xfrm>
          <a:off x="20126325" y="6391275"/>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9610725"/>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95250</xdr:rowOff>
    </xdr:to>
    <xdr:pic>
      <xdr:nvPicPr>
        <xdr:cNvPr id="6" name="図 5"/>
        <xdr:cNvPicPr preferRelativeResize="1">
          <a:picLocks noChangeAspect="1"/>
        </xdr:cNvPicPr>
      </xdr:nvPicPr>
      <xdr:blipFill>
        <a:blip r:embed="rId2"/>
        <a:stretch>
          <a:fillRect/>
        </a:stretch>
      </xdr:blipFill>
      <xdr:spPr>
        <a:xfrm>
          <a:off x="23412450" y="11201400"/>
          <a:ext cx="885825" cy="409575"/>
        </a:xfrm>
        <a:prstGeom prst="rect">
          <a:avLst/>
        </a:prstGeom>
        <a:noFill/>
        <a:ln w="9525" cmpd="sng">
          <a:noFill/>
        </a:ln>
      </xdr:spPr>
    </xdr:pic>
    <xdr:clientData/>
  </xdr:twoCellAnchor>
  <xdr:twoCellAnchor>
    <xdr:from>
      <xdr:col>23</xdr:col>
      <xdr:colOff>38100</xdr:colOff>
      <xdr:row>26</xdr:row>
      <xdr:rowOff>76200</xdr:rowOff>
    </xdr:from>
    <xdr:to>
      <xdr:col>23</xdr:col>
      <xdr:colOff>228600</xdr:colOff>
      <xdr:row>26</xdr:row>
      <xdr:rowOff>285750</xdr:rowOff>
    </xdr:to>
    <xdr:sp>
      <xdr:nvSpPr>
        <xdr:cNvPr id="7" name="円/楕円 6"/>
        <xdr:cNvSpPr>
          <a:spLocks/>
        </xdr:cNvSpPr>
      </xdr:nvSpPr>
      <xdr:spPr>
        <a:xfrm>
          <a:off x="23383875" y="111633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200025</xdr:rowOff>
    </xdr:from>
    <xdr:to>
      <xdr:col>30</xdr:col>
      <xdr:colOff>552450</xdr:colOff>
      <xdr:row>30</xdr:row>
      <xdr:rowOff>161925</xdr:rowOff>
    </xdr:to>
    <xdr:pic>
      <xdr:nvPicPr>
        <xdr:cNvPr id="8" name="図 8"/>
        <xdr:cNvPicPr preferRelativeResize="1">
          <a:picLocks noChangeAspect="1"/>
        </xdr:cNvPicPr>
      </xdr:nvPicPr>
      <xdr:blipFill>
        <a:blip r:embed="rId3"/>
        <a:stretch>
          <a:fillRect/>
        </a:stretch>
      </xdr:blipFill>
      <xdr:spPr>
        <a:xfrm>
          <a:off x="26489025" y="13382625"/>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52400" cy="266700"/>
    <xdr:sp fLocksText="0">
      <xdr:nvSpPr>
        <xdr:cNvPr id="1" name="テキスト ボックス 1"/>
        <xdr:cNvSpPr txBox="1">
          <a:spLocks noChangeArrowheads="1"/>
        </xdr:cNvSpPr>
      </xdr:nvSpPr>
      <xdr:spPr>
        <a:xfrm>
          <a:off x="23412450" y="2381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4479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49</xdr:row>
      <xdr:rowOff>123825</xdr:rowOff>
    </xdr:from>
    <xdr:to>
      <xdr:col>19</xdr:col>
      <xdr:colOff>447675</xdr:colOff>
      <xdr:row>52</xdr:row>
      <xdr:rowOff>371475</xdr:rowOff>
    </xdr:to>
    <xdr:sp>
      <xdr:nvSpPr>
        <xdr:cNvPr id="3" name="正方形/長方形 3"/>
        <xdr:cNvSpPr>
          <a:spLocks/>
        </xdr:cNvSpPr>
      </xdr:nvSpPr>
      <xdr:spPr>
        <a:xfrm>
          <a:off x="23583900" y="22917150"/>
          <a:ext cx="4657725" cy="18954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2440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view="pageBreakPreview" zoomScale="75" zoomScaleNormal="75" zoomScaleSheetLayoutView="75" zoomScalePageLayoutView="70" workbookViewId="0" topLeftCell="A1">
      <selection activeCell="B11" sqref="B11:D11"/>
    </sheetView>
  </sheetViews>
  <sheetFormatPr defaultColWidth="15.57421875" defaultRowHeight="15"/>
  <cols>
    <col min="1" max="3" width="19.140625" style="228" customWidth="1"/>
    <col min="4" max="4" width="77.00390625" style="228" customWidth="1"/>
    <col min="5" max="6" width="25.421875" style="228" customWidth="1"/>
    <col min="7" max="7" width="30.421875" style="228" customWidth="1"/>
    <col min="8" max="8" width="107.421875" style="31" customWidth="1"/>
    <col min="9" max="16384" width="15.421875" style="31" customWidth="1"/>
  </cols>
  <sheetData>
    <row r="1" ht="19.5">
      <c r="G1" s="229" t="s">
        <v>155</v>
      </c>
    </row>
    <row r="2" spans="1:7" ht="28.5">
      <c r="A2" s="301" t="s">
        <v>88</v>
      </c>
      <c r="B2" s="301"/>
      <c r="C2" s="301"/>
      <c r="D2" s="301"/>
      <c r="E2" s="301"/>
      <c r="F2" s="301"/>
      <c r="G2" s="301"/>
    </row>
    <row r="4" spans="1:7" s="17" customFormat="1" ht="37.5" customHeight="1">
      <c r="A4" s="302" t="s">
        <v>16</v>
      </c>
      <c r="B4" s="302"/>
      <c r="C4" s="302"/>
      <c r="D4" s="302"/>
      <c r="E4" s="302"/>
      <c r="F4" s="302"/>
      <c r="G4" s="230"/>
    </row>
    <row r="5" spans="1:7" ht="31.5" customHeight="1">
      <c r="A5" s="303" t="s">
        <v>171</v>
      </c>
      <c r="B5" s="303"/>
      <c r="C5" s="303"/>
      <c r="D5" s="303"/>
      <c r="E5" s="303"/>
      <c r="F5" s="303"/>
      <c r="G5" s="303"/>
    </row>
    <row r="6" spans="1:7" s="17" customFormat="1" ht="22.5" customHeight="1">
      <c r="A6" s="231"/>
      <c r="B6" s="232"/>
      <c r="C6" s="232"/>
      <c r="D6" s="232"/>
      <c r="E6" s="233" t="s">
        <v>17</v>
      </c>
      <c r="F6" s="295"/>
      <c r="G6" s="296"/>
    </row>
    <row r="7" spans="1:7" s="17" customFormat="1" ht="24.75" customHeight="1">
      <c r="A7" s="231"/>
      <c r="B7" s="232"/>
      <c r="C7" s="232"/>
      <c r="D7" s="232"/>
      <c r="E7" s="234" t="s">
        <v>60</v>
      </c>
      <c r="F7" s="295"/>
      <c r="G7" s="296"/>
    </row>
    <row r="8" spans="1:7" s="17" customFormat="1" ht="24.75" customHeight="1">
      <c r="A8" s="231"/>
      <c r="B8" s="232"/>
      <c r="C8" s="232"/>
      <c r="D8" s="232"/>
      <c r="E8" s="234" t="s">
        <v>72</v>
      </c>
      <c r="F8" s="295"/>
      <c r="G8" s="296"/>
    </row>
    <row r="9" spans="1:7" s="17" customFormat="1" ht="22.5" customHeight="1">
      <c r="A9" s="231"/>
      <c r="B9" s="231"/>
      <c r="C9" s="231"/>
      <c r="D9" s="231"/>
      <c r="E9" s="234" t="s">
        <v>18</v>
      </c>
      <c r="F9" s="295"/>
      <c r="G9" s="296"/>
    </row>
    <row r="10" spans="1:7" s="17" customFormat="1" ht="22.5" customHeight="1">
      <c r="A10" s="231"/>
      <c r="B10" s="231"/>
      <c r="C10" s="231"/>
      <c r="D10" s="231"/>
      <c r="E10" s="234" t="s">
        <v>61</v>
      </c>
      <c r="F10" s="297" t="s">
        <v>71</v>
      </c>
      <c r="G10" s="298"/>
    </row>
    <row r="11" spans="1:7" s="17" customFormat="1" ht="47.25" customHeight="1">
      <c r="A11" s="235" t="s">
        <v>19</v>
      </c>
      <c r="B11" s="299"/>
      <c r="C11" s="300"/>
      <c r="D11" s="300"/>
      <c r="E11" s="231"/>
      <c r="F11" s="231"/>
      <c r="G11" s="236"/>
    </row>
    <row r="13" spans="1:8" ht="24" customHeight="1">
      <c r="A13" s="145" t="s">
        <v>62</v>
      </c>
      <c r="B13" s="289" t="s">
        <v>184</v>
      </c>
      <c r="C13" s="290"/>
      <c r="D13" s="290"/>
      <c r="E13" s="290"/>
      <c r="F13" s="290"/>
      <c r="G13" s="290"/>
      <c r="H13" s="16"/>
    </row>
    <row r="14" spans="1:8" ht="24" customHeight="1">
      <c r="A14" s="145" t="s">
        <v>63</v>
      </c>
      <c r="B14" s="290" t="s">
        <v>185</v>
      </c>
      <c r="C14" s="290"/>
      <c r="D14" s="290"/>
      <c r="E14" s="290"/>
      <c r="F14" s="290"/>
      <c r="G14" s="290"/>
      <c r="H14" s="16"/>
    </row>
    <row r="15" spans="1:8" ht="66" customHeight="1">
      <c r="A15" s="145" t="s">
        <v>64</v>
      </c>
      <c r="B15" s="292" t="s">
        <v>183</v>
      </c>
      <c r="C15" s="293"/>
      <c r="D15" s="293"/>
      <c r="E15" s="293"/>
      <c r="F15" s="293"/>
      <c r="G15" s="293"/>
      <c r="H15" s="16"/>
    </row>
    <row r="16" spans="1:8" ht="142.5" customHeight="1">
      <c r="A16" s="145" t="s">
        <v>65</v>
      </c>
      <c r="B16" s="289" t="s">
        <v>187</v>
      </c>
      <c r="C16" s="290"/>
      <c r="D16" s="290"/>
      <c r="E16" s="290"/>
      <c r="F16" s="290"/>
      <c r="G16" s="290"/>
      <c r="H16" s="16"/>
    </row>
    <row r="17" spans="1:8" ht="50.25" customHeight="1">
      <c r="A17" s="146" t="s">
        <v>66</v>
      </c>
      <c r="B17" s="289" t="s">
        <v>172</v>
      </c>
      <c r="C17" s="290"/>
      <c r="D17" s="290"/>
      <c r="E17" s="290"/>
      <c r="F17" s="290"/>
      <c r="G17" s="290"/>
      <c r="H17" s="16"/>
    </row>
    <row r="18" spans="1:7" s="18" customFormat="1" ht="50.25" customHeight="1">
      <c r="A18" s="145" t="s">
        <v>67</v>
      </c>
      <c r="B18" s="289" t="s">
        <v>173</v>
      </c>
      <c r="C18" s="290"/>
      <c r="D18" s="290"/>
      <c r="E18" s="290"/>
      <c r="F18" s="290"/>
      <c r="G18" s="290"/>
    </row>
    <row r="19" spans="1:8" ht="24.75" customHeight="1">
      <c r="A19" s="145" t="s">
        <v>68</v>
      </c>
      <c r="B19" s="290" t="s">
        <v>174</v>
      </c>
      <c r="C19" s="290"/>
      <c r="D19" s="290"/>
      <c r="E19" s="290"/>
      <c r="F19" s="290"/>
      <c r="G19" s="290"/>
      <c r="H19" s="16"/>
    </row>
    <row r="20" spans="1:8" ht="50.25" customHeight="1">
      <c r="A20" s="145" t="s">
        <v>69</v>
      </c>
      <c r="B20" s="289" t="s">
        <v>186</v>
      </c>
      <c r="C20" s="290"/>
      <c r="D20" s="290"/>
      <c r="E20" s="290"/>
      <c r="F20" s="290"/>
      <c r="G20" s="290"/>
      <c r="H20" s="16"/>
    </row>
    <row r="21" spans="1:8" ht="15.75">
      <c r="A21" s="237"/>
      <c r="B21" s="237"/>
      <c r="C21" s="237"/>
      <c r="D21" s="237"/>
      <c r="E21" s="294"/>
      <c r="F21" s="294"/>
      <c r="G21" s="294"/>
      <c r="H21" s="16"/>
    </row>
    <row r="22" spans="1:8" ht="57" customHeight="1">
      <c r="A22" s="237"/>
      <c r="B22" s="291" t="s">
        <v>70</v>
      </c>
      <c r="C22" s="291"/>
      <c r="D22" s="291"/>
      <c r="E22" s="291"/>
      <c r="F22" s="291"/>
      <c r="G22" s="291"/>
      <c r="H22" s="32"/>
    </row>
  </sheetData>
  <sheetProtection sheet="1" objects="1" scenarios="1" formatCells="0" selectLockedCells="1"/>
  <mergeCells count="19">
    <mergeCell ref="F9:G9"/>
    <mergeCell ref="F10:G10"/>
    <mergeCell ref="B11:D11"/>
    <mergeCell ref="A2:G2"/>
    <mergeCell ref="A4:F4"/>
    <mergeCell ref="A5:G5"/>
    <mergeCell ref="F6:G6"/>
    <mergeCell ref="F7:G7"/>
    <mergeCell ref="F8:G8"/>
    <mergeCell ref="B13:G13"/>
    <mergeCell ref="B14:G14"/>
    <mergeCell ref="B22:G22"/>
    <mergeCell ref="B17:G17"/>
    <mergeCell ref="B18:G18"/>
    <mergeCell ref="B19:G19"/>
    <mergeCell ref="B20:G20"/>
    <mergeCell ref="B15:G15"/>
    <mergeCell ref="E21:G21"/>
    <mergeCell ref="B16:G16"/>
  </mergeCells>
  <conditionalFormatting sqref="F6:F9">
    <cfRule type="expression" priority="3" dxfId="17" stopIfTrue="1">
      <formula>F6=""</formula>
    </cfRule>
  </conditionalFormatting>
  <conditionalFormatting sqref="B11:D11">
    <cfRule type="expression" priority="2" dxfId="17">
      <formula>$B$11=""</formula>
    </cfRule>
  </conditionalFormatting>
  <conditionalFormatting sqref="F8:G8">
    <cfRule type="expression" priority="1" dxfId="15">
      <formula>F8=""</formula>
    </cfRule>
  </conditionalFormatting>
  <dataValidations count="1">
    <dataValidation type="list" allowBlank="1" showInputMessage="1" showErrorMessage="1" sqref="F8:G8">
      <formula1>"研究代表医師,研究責任医師"</formula1>
    </dataValidation>
  </dataValidations>
  <printOptions/>
  <pageMargins left="0.7000000000000001" right="0.7000000000000001" top="0.7500000000000001" bottom="0.7500000000000001" header="0.30000000000000004" footer="0.30000000000000004"/>
  <pageSetup fitToHeight="1" fitToWidth="1" horizontalDpi="600" verticalDpi="600" orientation="landscape" paperSize="8" scale="83"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K62"/>
  <sheetViews>
    <sheetView showGridLines="0" view="pageBreakPreview" zoomScale="60" zoomScaleNormal="115" zoomScalePageLayoutView="115" workbookViewId="0" topLeftCell="A1">
      <selection activeCell="G12" sqref="G12"/>
    </sheetView>
  </sheetViews>
  <sheetFormatPr defaultColWidth="8.8515625" defaultRowHeight="15"/>
  <cols>
    <col min="1" max="1" width="0.5625" style="4" customWidth="1"/>
    <col min="2" max="2" width="3.57421875" style="4" customWidth="1"/>
    <col min="3" max="3" width="22.140625" style="226" customWidth="1"/>
    <col min="4" max="5" width="24.57421875" style="226" customWidth="1"/>
    <col min="6" max="6" width="8.8515625" style="226" customWidth="1"/>
    <col min="7" max="7" width="21.00390625" style="226" customWidth="1"/>
    <col min="8" max="8" width="33.421875" style="226" customWidth="1"/>
    <col min="9" max="9" width="22.421875" style="226" customWidth="1"/>
    <col min="10" max="10" width="70.140625" style="226" customWidth="1"/>
    <col min="11" max="11" width="1.57421875" style="4" customWidth="1"/>
    <col min="12" max="16384" width="8.8515625" style="4" customWidth="1"/>
  </cols>
  <sheetData>
    <row r="1" spans="1:11" ht="36.75" customHeight="1">
      <c r="A1" s="33"/>
      <c r="C1" s="239"/>
      <c r="D1" s="239"/>
      <c r="E1" s="239"/>
      <c r="F1" s="239"/>
      <c r="G1" s="238" t="s">
        <v>105</v>
      </c>
      <c r="H1" s="239"/>
      <c r="I1" s="239"/>
      <c r="J1" s="209" t="s">
        <v>157</v>
      </c>
      <c r="K1" s="33"/>
    </row>
    <row r="2" spans="1:11" ht="10.5" customHeight="1">
      <c r="A2" s="33"/>
      <c r="B2" s="33"/>
      <c r="C2" s="206"/>
      <c r="D2" s="206"/>
      <c r="E2" s="206"/>
      <c r="F2" s="207"/>
      <c r="G2" s="206"/>
      <c r="H2" s="206"/>
      <c r="I2" s="206"/>
      <c r="J2" s="207"/>
      <c r="K2" s="33"/>
    </row>
    <row r="3" spans="1:11" ht="37.5" customHeight="1">
      <c r="A3" s="33"/>
      <c r="B3" s="35"/>
      <c r="C3" s="350" t="s">
        <v>97</v>
      </c>
      <c r="D3" s="350"/>
      <c r="E3" s="208"/>
      <c r="F3" s="207"/>
      <c r="G3" s="206"/>
      <c r="H3" s="206"/>
      <c r="I3" s="206"/>
      <c r="J3" s="209"/>
      <c r="K3" s="33"/>
    </row>
    <row r="4" spans="1:11" ht="49.5" customHeight="1">
      <c r="A4" s="33"/>
      <c r="B4" s="46"/>
      <c r="C4" s="351" t="s">
        <v>73</v>
      </c>
      <c r="D4" s="352"/>
      <c r="E4" s="352"/>
      <c r="F4" s="352"/>
      <c r="G4" s="352"/>
      <c r="H4" s="352"/>
      <c r="I4" s="352"/>
      <c r="J4" s="352"/>
      <c r="K4" s="33"/>
    </row>
    <row r="5" spans="1:11" ht="30" customHeight="1">
      <c r="A5" s="33"/>
      <c r="B5" s="36"/>
      <c r="C5" s="210"/>
      <c r="D5" s="210"/>
      <c r="E5" s="210"/>
      <c r="F5" s="210"/>
      <c r="G5" s="210"/>
      <c r="H5" s="210"/>
      <c r="I5" s="211" t="s">
        <v>94</v>
      </c>
      <c r="J5" s="212"/>
      <c r="K5" s="33"/>
    </row>
    <row r="6" spans="1:11" ht="30" customHeight="1">
      <c r="A6" s="33"/>
      <c r="B6" s="36"/>
      <c r="C6" s="210"/>
      <c r="D6" s="210"/>
      <c r="E6" s="210"/>
      <c r="F6" s="210"/>
      <c r="G6" s="210"/>
      <c r="H6" s="210"/>
      <c r="I6" s="211" t="s">
        <v>25</v>
      </c>
      <c r="J6" s="213">
        <f>IF('様式A'!F7="","",'様式A'!F7)</f>
      </c>
      <c r="K6" s="33"/>
    </row>
    <row r="7" spans="1:11" ht="30" customHeight="1">
      <c r="A7" s="33"/>
      <c r="B7" s="45"/>
      <c r="C7" s="214"/>
      <c r="D7" s="207"/>
      <c r="E7" s="207"/>
      <c r="F7" s="207"/>
      <c r="G7" s="207"/>
      <c r="H7" s="207"/>
      <c r="I7" s="211" t="s">
        <v>84</v>
      </c>
      <c r="J7" s="213">
        <f>IF('様式A'!F8="","",'様式A'!F8)</f>
      </c>
      <c r="K7" s="34"/>
    </row>
    <row r="8" spans="1:11" ht="30.75" customHeight="1">
      <c r="A8" s="33"/>
      <c r="B8" s="45"/>
      <c r="C8" s="348" t="s">
        <v>4</v>
      </c>
      <c r="D8" s="362">
        <f>IF('様式A'!B11="","",'様式A'!B11)</f>
      </c>
      <c r="E8" s="363"/>
      <c r="F8" s="363"/>
      <c r="G8" s="363"/>
      <c r="H8" s="207"/>
      <c r="I8" s="211" t="s">
        <v>83</v>
      </c>
      <c r="J8" s="213">
        <f>IF('様式A'!F9="","",'様式A'!F9)</f>
      </c>
      <c r="K8" s="34"/>
    </row>
    <row r="9" spans="1:11" ht="30.75" customHeight="1">
      <c r="A9" s="33"/>
      <c r="B9" s="33"/>
      <c r="C9" s="349"/>
      <c r="D9" s="364"/>
      <c r="E9" s="364"/>
      <c r="F9" s="364"/>
      <c r="G9" s="364"/>
      <c r="H9" s="215"/>
      <c r="I9" s="211" t="s">
        <v>221</v>
      </c>
      <c r="J9" s="288"/>
      <c r="K9" s="33"/>
    </row>
    <row r="10" spans="1:11" ht="15.75" customHeight="1">
      <c r="A10" s="33"/>
      <c r="B10" s="33"/>
      <c r="C10" s="206"/>
      <c r="D10" s="206"/>
      <c r="E10" s="206"/>
      <c r="F10" s="207"/>
      <c r="G10" s="207"/>
      <c r="H10" s="207"/>
      <c r="I10" s="207"/>
      <c r="J10" s="207"/>
      <c r="K10" s="33"/>
    </row>
    <row r="11" spans="1:11" ht="66.75" customHeight="1">
      <c r="A11" s="33"/>
      <c r="B11" s="37"/>
      <c r="C11" s="353" t="s">
        <v>0</v>
      </c>
      <c r="D11" s="374"/>
      <c r="E11" s="375"/>
      <c r="F11" s="216" t="s">
        <v>1</v>
      </c>
      <c r="G11" s="216" t="s">
        <v>15</v>
      </c>
      <c r="H11" s="353" t="s">
        <v>2</v>
      </c>
      <c r="I11" s="354"/>
      <c r="J11" s="217" t="s">
        <v>22</v>
      </c>
      <c r="K11" s="33"/>
    </row>
    <row r="12" spans="1:11" ht="51.75" customHeight="1">
      <c r="A12" s="33">
        <f>IF(G12="",0,1)</f>
        <v>0</v>
      </c>
      <c r="B12" s="37"/>
      <c r="C12" s="365" t="s">
        <v>170</v>
      </c>
      <c r="D12" s="366"/>
      <c r="E12" s="367"/>
      <c r="F12" s="320"/>
      <c r="G12" s="182"/>
      <c r="H12" s="359" t="s">
        <v>168</v>
      </c>
      <c r="I12" s="219"/>
      <c r="J12" s="220">
        <f>IF(G12="","",VLOOKUP("基準1",基準選択肢B,2,FALSE))</f>
      </c>
      <c r="K12" s="33"/>
    </row>
    <row r="13" spans="1:11" ht="51.75" customHeight="1">
      <c r="A13" s="33">
        <f>IF(G13="",A12,IF(ISNA(VLOOKUP($G13,$G$12:$H12,2,FALSE)),1,0)+A12)</f>
        <v>0</v>
      </c>
      <c r="B13" s="37"/>
      <c r="C13" s="368"/>
      <c r="D13" s="369"/>
      <c r="E13" s="370"/>
      <c r="F13" s="321"/>
      <c r="G13" s="218"/>
      <c r="H13" s="360"/>
      <c r="I13" s="219"/>
      <c r="J13" s="220">
        <f>IF(G13="","",VLOOKUP("基準1",基準選択肢B,2,FALSE))</f>
      </c>
      <c r="K13" s="33"/>
    </row>
    <row r="14" spans="1:11" ht="51.75" customHeight="1">
      <c r="A14" s="33">
        <f>IF(G14="",A13,IF(ISNA(VLOOKUP($G14,$G$12:$H13,2,FALSE)),1,0)+A13)</f>
        <v>0</v>
      </c>
      <c r="B14" s="37"/>
      <c r="C14" s="368"/>
      <c r="D14" s="369"/>
      <c r="E14" s="370"/>
      <c r="F14" s="321"/>
      <c r="G14" s="218"/>
      <c r="H14" s="360"/>
      <c r="I14" s="219"/>
      <c r="J14" s="220">
        <f>IF(G14="","",VLOOKUP("基準1",基準選択肢B,2,FALSE))</f>
      </c>
      <c r="K14" s="33"/>
    </row>
    <row r="15" spans="1:11" ht="51.75" customHeight="1">
      <c r="A15" s="33">
        <f>IF(G15="",A14,IF(ISNA(VLOOKUP($G15,$G$12:$H14,2,FALSE)),1,0)+A14)</f>
        <v>0</v>
      </c>
      <c r="B15" s="37"/>
      <c r="C15" s="368"/>
      <c r="D15" s="369"/>
      <c r="E15" s="370"/>
      <c r="F15" s="321"/>
      <c r="G15" s="218"/>
      <c r="H15" s="360"/>
      <c r="I15" s="219"/>
      <c r="J15" s="220">
        <f>IF(G15="","",VLOOKUP("基準1",基準選択肢B,2,FALSE))</f>
      </c>
      <c r="K15" s="33"/>
    </row>
    <row r="16" spans="1:11" ht="51.75" customHeight="1">
      <c r="A16" s="33">
        <f>IF(G16="",A15,IF(ISNA(VLOOKUP($G16,$G$12:$H15,2,FALSE)),1,0)+A15)</f>
        <v>0</v>
      </c>
      <c r="B16" s="37"/>
      <c r="C16" s="371"/>
      <c r="D16" s="372"/>
      <c r="E16" s="373"/>
      <c r="F16" s="338"/>
      <c r="G16" s="218"/>
      <c r="H16" s="361"/>
      <c r="I16" s="219"/>
      <c r="J16" s="220">
        <f>IF(G16="","",VLOOKUP("基準1",基準選択肢B,2,FALSE))</f>
      </c>
      <c r="K16" s="33"/>
    </row>
    <row r="17" spans="1:11" ht="24" customHeight="1">
      <c r="A17" s="334">
        <f>IF(G17="",A14,IF(ISNA(VLOOKUP($G17,$G12:$H$14,2,FALSE)),1,0)+A14)</f>
        <v>0</v>
      </c>
      <c r="B17" s="37"/>
      <c r="C17" s="323" t="s">
        <v>160</v>
      </c>
      <c r="D17" s="324"/>
      <c r="E17" s="325"/>
      <c r="F17" s="320"/>
      <c r="G17" s="358"/>
      <c r="H17" s="221" t="s">
        <v>44</v>
      </c>
      <c r="I17" s="280"/>
      <c r="J17" s="339">
        <f>IF(G17="","",VLOOKUP("基準1と2",基準選択肢B,2,FALSE))</f>
      </c>
      <c r="K17" s="33"/>
    </row>
    <row r="18" spans="1:11" ht="24" customHeight="1">
      <c r="A18" s="334"/>
      <c r="B18" s="37"/>
      <c r="C18" s="346"/>
      <c r="D18" s="347"/>
      <c r="E18" s="328"/>
      <c r="F18" s="321"/>
      <c r="G18" s="356"/>
      <c r="H18" s="221" t="s">
        <v>75</v>
      </c>
      <c r="I18" s="280"/>
      <c r="J18" s="344"/>
      <c r="K18" s="33"/>
    </row>
    <row r="19" spans="1:11" ht="24" customHeight="1">
      <c r="A19" s="335"/>
      <c r="B19" s="37"/>
      <c r="C19" s="346"/>
      <c r="D19" s="347"/>
      <c r="E19" s="328"/>
      <c r="F19" s="321"/>
      <c r="G19" s="356"/>
      <c r="H19" s="221" t="s">
        <v>74</v>
      </c>
      <c r="I19" s="287"/>
      <c r="J19" s="344"/>
      <c r="K19" s="33"/>
    </row>
    <row r="20" spans="1:11" ht="24" customHeight="1">
      <c r="A20" s="335"/>
      <c r="B20" s="37"/>
      <c r="C20" s="346"/>
      <c r="D20" s="347"/>
      <c r="E20" s="328"/>
      <c r="F20" s="321"/>
      <c r="G20" s="357"/>
      <c r="H20" s="221" t="s">
        <v>7</v>
      </c>
      <c r="I20" s="280"/>
      <c r="J20" s="340"/>
      <c r="K20" s="33"/>
    </row>
    <row r="21" spans="1:11" ht="24" customHeight="1">
      <c r="A21" s="334">
        <f>IF(G21="",A17,IF(ISNA(VLOOKUP($G21,$G$12:$H20,2,FALSE)),1,0)+A17)</f>
        <v>0</v>
      </c>
      <c r="B21" s="37"/>
      <c r="C21" s="346"/>
      <c r="D21" s="347"/>
      <c r="E21" s="328"/>
      <c r="F21" s="321"/>
      <c r="G21" s="355"/>
      <c r="H21" s="221" t="s">
        <v>45</v>
      </c>
      <c r="I21" s="280"/>
      <c r="J21" s="339">
        <f>IF(G21="","",VLOOKUP("基準1と2",基準選択肢B,2,FALSE))</f>
      </c>
      <c r="K21" s="33"/>
    </row>
    <row r="22" spans="1:11" ht="24" customHeight="1">
      <c r="A22" s="334"/>
      <c r="B22" s="37"/>
      <c r="C22" s="346"/>
      <c r="D22" s="347"/>
      <c r="E22" s="328"/>
      <c r="F22" s="321"/>
      <c r="G22" s="356"/>
      <c r="H22" s="221" t="s">
        <v>75</v>
      </c>
      <c r="I22" s="280"/>
      <c r="J22" s="344"/>
      <c r="K22" s="33"/>
    </row>
    <row r="23" spans="1:11" ht="24" customHeight="1">
      <c r="A23" s="335"/>
      <c r="B23" s="37"/>
      <c r="C23" s="346"/>
      <c r="D23" s="347"/>
      <c r="E23" s="328"/>
      <c r="F23" s="321"/>
      <c r="G23" s="356"/>
      <c r="H23" s="221" t="s">
        <v>74</v>
      </c>
      <c r="I23" s="287"/>
      <c r="J23" s="344"/>
      <c r="K23" s="33"/>
    </row>
    <row r="24" spans="1:11" ht="24" customHeight="1">
      <c r="A24" s="335"/>
      <c r="B24" s="37"/>
      <c r="C24" s="346"/>
      <c r="D24" s="347"/>
      <c r="E24" s="328"/>
      <c r="F24" s="321"/>
      <c r="G24" s="357"/>
      <c r="H24" s="221" t="s">
        <v>7</v>
      </c>
      <c r="I24" s="280"/>
      <c r="J24" s="340"/>
      <c r="K24" s="33"/>
    </row>
    <row r="25" spans="1:11" ht="24" customHeight="1">
      <c r="A25" s="334">
        <f>IF(G25="",A21,IF(ISNA(VLOOKUP($G25,$G$12:$H24,2,FALSE)),1,0)+A21)</f>
        <v>0</v>
      </c>
      <c r="B25" s="37"/>
      <c r="C25" s="326"/>
      <c r="D25" s="327"/>
      <c r="E25" s="328"/>
      <c r="F25" s="321"/>
      <c r="G25" s="355"/>
      <c r="H25" s="221" t="s">
        <v>45</v>
      </c>
      <c r="I25" s="280"/>
      <c r="J25" s="339">
        <f>IF(G25="","",VLOOKUP("基準1と2",基準選択肢B,2,FALSE))</f>
      </c>
      <c r="K25" s="33"/>
    </row>
    <row r="26" spans="1:11" ht="24" customHeight="1">
      <c r="A26" s="334"/>
      <c r="B26" s="37"/>
      <c r="C26" s="326"/>
      <c r="D26" s="327"/>
      <c r="E26" s="328"/>
      <c r="F26" s="321"/>
      <c r="G26" s="356"/>
      <c r="H26" s="221" t="s">
        <v>75</v>
      </c>
      <c r="I26" s="280"/>
      <c r="J26" s="344"/>
      <c r="K26" s="33"/>
    </row>
    <row r="27" spans="1:11" ht="24" customHeight="1">
      <c r="A27" s="335"/>
      <c r="B27" s="37"/>
      <c r="C27" s="326"/>
      <c r="D27" s="327"/>
      <c r="E27" s="328"/>
      <c r="F27" s="321"/>
      <c r="G27" s="356"/>
      <c r="H27" s="221" t="s">
        <v>74</v>
      </c>
      <c r="I27" s="287"/>
      <c r="J27" s="344"/>
      <c r="K27" s="33"/>
    </row>
    <row r="28" spans="1:11" ht="24" customHeight="1">
      <c r="A28" s="335"/>
      <c r="B28" s="37"/>
      <c r="C28" s="341"/>
      <c r="D28" s="342"/>
      <c r="E28" s="343"/>
      <c r="F28" s="338"/>
      <c r="G28" s="357"/>
      <c r="H28" s="221" t="s">
        <v>7</v>
      </c>
      <c r="I28" s="280"/>
      <c r="J28" s="340"/>
      <c r="K28" s="33"/>
    </row>
    <row r="29" spans="1:11" ht="36.75" customHeight="1">
      <c r="A29" s="334">
        <f>IF(G29="",A25,IF(ISNA(VLOOKUP($G29,$G$12:$H28,2,FALSE)),1,0)+A25)</f>
        <v>0</v>
      </c>
      <c r="B29" s="37"/>
      <c r="C29" s="323" t="s">
        <v>188</v>
      </c>
      <c r="D29" s="324"/>
      <c r="E29" s="325"/>
      <c r="F29" s="320"/>
      <c r="G29" s="320"/>
      <c r="H29" s="221" t="s">
        <v>8</v>
      </c>
      <c r="I29" s="280"/>
      <c r="J29" s="339">
        <f>IF(G29="","",VLOOKUP("基準1",基準選択肢B,2,FALSE))</f>
      </c>
      <c r="K29" s="33"/>
    </row>
    <row r="30" spans="1:11" ht="28.5" customHeight="1">
      <c r="A30" s="335"/>
      <c r="B30" s="37"/>
      <c r="C30" s="326"/>
      <c r="D30" s="327"/>
      <c r="E30" s="328"/>
      <c r="F30" s="321"/>
      <c r="G30" s="338"/>
      <c r="H30" s="221" t="s">
        <v>7</v>
      </c>
      <c r="I30" s="280"/>
      <c r="J30" s="340" t="e">
        <f>IF(#REF!="","",VLOOKUP(#REF!,'使用不可_選択肢'!$A$8:$C$11,2,FALSE))</f>
        <v>#REF!</v>
      </c>
      <c r="K30" s="33"/>
    </row>
    <row r="31" spans="1:11" ht="36.75" customHeight="1">
      <c r="A31" s="334">
        <f>IF(G31="",A29,IF(ISNA(VLOOKUP($G31,$G$12:$H30,2,FALSE)),1,0)+A29)</f>
        <v>0</v>
      </c>
      <c r="B31" s="37"/>
      <c r="C31" s="326"/>
      <c r="D31" s="327"/>
      <c r="E31" s="328"/>
      <c r="F31" s="321"/>
      <c r="G31" s="320"/>
      <c r="H31" s="221" t="s">
        <v>8</v>
      </c>
      <c r="I31" s="280"/>
      <c r="J31" s="339">
        <f>IF(G31="","",VLOOKUP("基準1",基準選択肢B,2,FALSE))</f>
      </c>
      <c r="K31" s="33"/>
    </row>
    <row r="32" spans="1:11" ht="28.5" customHeight="1">
      <c r="A32" s="335"/>
      <c r="B32" s="37"/>
      <c r="C32" s="326"/>
      <c r="D32" s="327"/>
      <c r="E32" s="328"/>
      <c r="F32" s="321"/>
      <c r="G32" s="338"/>
      <c r="H32" s="221" t="s">
        <v>7</v>
      </c>
      <c r="I32" s="280"/>
      <c r="J32" s="340" t="e">
        <f>IF(#REF!="","",VLOOKUP(#REF!,'使用不可_選択肢'!$A$8:$C$11,2,FALSE))</f>
        <v>#REF!</v>
      </c>
      <c r="K32" s="33"/>
    </row>
    <row r="33" spans="1:11" ht="36.75" customHeight="1">
      <c r="A33" s="334">
        <f>IF(G33="",A31,IF(ISNA(VLOOKUP($G33,$G$12:$H32,2,FALSE)),1,0)+A31)</f>
        <v>0</v>
      </c>
      <c r="B33" s="37"/>
      <c r="C33" s="326"/>
      <c r="D33" s="327"/>
      <c r="E33" s="328"/>
      <c r="F33" s="321"/>
      <c r="G33" s="320"/>
      <c r="H33" s="221" t="s">
        <v>8</v>
      </c>
      <c r="I33" s="280"/>
      <c r="J33" s="339">
        <f>IF(G33="","",VLOOKUP("基準1",基準選択肢B,2,FALSE))</f>
      </c>
      <c r="K33" s="33"/>
    </row>
    <row r="34" spans="1:11" ht="56.25" customHeight="1">
      <c r="A34" s="335"/>
      <c r="B34" s="37"/>
      <c r="C34" s="341"/>
      <c r="D34" s="342"/>
      <c r="E34" s="343"/>
      <c r="F34" s="338"/>
      <c r="G34" s="338"/>
      <c r="H34" s="221" t="s">
        <v>7</v>
      </c>
      <c r="I34" s="280"/>
      <c r="J34" s="340" t="e">
        <f>IF(#REF!="","",VLOOKUP(#REF!,'使用不可_選択肢'!$A$8:$C$11,2,FALSE))</f>
        <v>#REF!</v>
      </c>
      <c r="K34" s="33"/>
    </row>
    <row r="35" spans="1:11" ht="24" customHeight="1">
      <c r="A35" s="334">
        <f>IF(G35="",A33,IF(ISNA(VLOOKUP($G35,$G$12:$H34,2,FALSE)),1,0)+A33)</f>
        <v>0</v>
      </c>
      <c r="B35" s="37"/>
      <c r="C35" s="323" t="s">
        <v>189</v>
      </c>
      <c r="D35" s="324"/>
      <c r="E35" s="325"/>
      <c r="F35" s="320"/>
      <c r="G35" s="320"/>
      <c r="H35" s="221" t="s">
        <v>9</v>
      </c>
      <c r="I35" s="218"/>
      <c r="J35" s="339">
        <f>IF(G35="","",IF(I37="有",VLOOKUP("基準1と8-2",基準選択肢B,2,FALSE),IF(I37="無",VLOOKUP("基準1と8-1",基準選択肢B,2,FALSE),"")))</f>
      </c>
      <c r="K35" s="33"/>
    </row>
    <row r="36" spans="1:11" ht="24" customHeight="1">
      <c r="A36" s="335"/>
      <c r="B36" s="37"/>
      <c r="C36" s="326"/>
      <c r="D36" s="327"/>
      <c r="E36" s="328"/>
      <c r="F36" s="321"/>
      <c r="G36" s="321"/>
      <c r="H36" s="221" t="s">
        <v>7</v>
      </c>
      <c r="I36" s="218"/>
      <c r="J36" s="344"/>
      <c r="K36" s="33"/>
    </row>
    <row r="37" spans="1:11" ht="63.75" customHeight="1">
      <c r="A37" s="336"/>
      <c r="B37" s="37"/>
      <c r="C37" s="326"/>
      <c r="D37" s="327"/>
      <c r="E37" s="328"/>
      <c r="F37" s="321"/>
      <c r="G37" s="322"/>
      <c r="H37" s="222" t="s">
        <v>132</v>
      </c>
      <c r="I37" s="218"/>
      <c r="J37" s="345"/>
      <c r="K37" s="33"/>
    </row>
    <row r="38" spans="1:11" ht="24" customHeight="1">
      <c r="A38" s="334">
        <f>IF(G38="",A35,IF(ISNA(VLOOKUP($G38,$G$12:$H36,2,FALSE)),1,0)+A35)</f>
        <v>0</v>
      </c>
      <c r="B38" s="37"/>
      <c r="C38" s="326"/>
      <c r="D38" s="327"/>
      <c r="E38" s="328"/>
      <c r="F38" s="321"/>
      <c r="G38" s="320"/>
      <c r="H38" s="221" t="s">
        <v>9</v>
      </c>
      <c r="I38" s="218"/>
      <c r="J38" s="339">
        <f>IF(G38="","",IF(I40="有",VLOOKUP("基準1と8-2",基準選択肢B,2,FALSE),IF(I40="無",VLOOKUP("基準1と8-1",基準選択肢B,2,FALSE),"")))</f>
      </c>
      <c r="K38" s="33"/>
    </row>
    <row r="39" spans="1:11" ht="24" customHeight="1">
      <c r="A39" s="335"/>
      <c r="B39" s="37"/>
      <c r="C39" s="326"/>
      <c r="D39" s="327"/>
      <c r="E39" s="328"/>
      <c r="F39" s="321"/>
      <c r="G39" s="321"/>
      <c r="H39" s="221" t="s">
        <v>7</v>
      </c>
      <c r="I39" s="218"/>
      <c r="J39" s="344"/>
      <c r="K39" s="33"/>
    </row>
    <row r="40" spans="1:11" ht="63.75" customHeight="1">
      <c r="A40" s="336"/>
      <c r="B40" s="37"/>
      <c r="C40" s="326"/>
      <c r="D40" s="327"/>
      <c r="E40" s="328"/>
      <c r="F40" s="321"/>
      <c r="G40" s="322"/>
      <c r="H40" s="222" t="s">
        <v>132</v>
      </c>
      <c r="I40" s="218"/>
      <c r="J40" s="345"/>
      <c r="K40" s="33"/>
    </row>
    <row r="41" spans="1:11" ht="24" customHeight="1">
      <c r="A41" s="334">
        <f>IF(G41="",A38,IF(ISNA(VLOOKUP($G41,$G$12:$H39,2,FALSE)),1,0)+A38)</f>
        <v>0</v>
      </c>
      <c r="B41" s="37"/>
      <c r="C41" s="326"/>
      <c r="D41" s="327"/>
      <c r="E41" s="328"/>
      <c r="F41" s="321"/>
      <c r="G41" s="320"/>
      <c r="H41" s="221" t="s">
        <v>9</v>
      </c>
      <c r="I41" s="218"/>
      <c r="J41" s="339">
        <f>IF(G41="","",IF(I43="有",VLOOKUP("基準1と8-2",基準選択肢B,2,FALSE),IF(I43="無",VLOOKUP("基準1と8-1",基準選択肢B,2,FALSE),"")))</f>
      </c>
      <c r="K41" s="33"/>
    </row>
    <row r="42" spans="1:11" ht="24" customHeight="1">
      <c r="A42" s="335"/>
      <c r="B42" s="37"/>
      <c r="C42" s="326"/>
      <c r="D42" s="327"/>
      <c r="E42" s="328"/>
      <c r="F42" s="321"/>
      <c r="G42" s="321"/>
      <c r="H42" s="221" t="s">
        <v>7</v>
      </c>
      <c r="I42" s="218"/>
      <c r="J42" s="344"/>
      <c r="K42" s="33"/>
    </row>
    <row r="43" spans="1:11" ht="63.75" customHeight="1">
      <c r="A43" s="336"/>
      <c r="B43" s="37"/>
      <c r="C43" s="329"/>
      <c r="D43" s="330"/>
      <c r="E43" s="331"/>
      <c r="F43" s="322"/>
      <c r="G43" s="322"/>
      <c r="H43" s="222" t="s">
        <v>132</v>
      </c>
      <c r="I43" s="218"/>
      <c r="J43" s="345"/>
      <c r="K43" s="33"/>
    </row>
    <row r="44" spans="1:11" ht="24" customHeight="1">
      <c r="A44" s="334">
        <f>IF(G44="",A41,IF(ISNA(VLOOKUP($G44,$G$12:$H42,2,FALSE)),1,0)+A41)</f>
        <v>0</v>
      </c>
      <c r="B44" s="37"/>
      <c r="C44" s="337" t="s">
        <v>169</v>
      </c>
      <c r="D44" s="324"/>
      <c r="E44" s="325"/>
      <c r="F44" s="332"/>
      <c r="G44" s="332"/>
      <c r="H44" s="221" t="s">
        <v>21</v>
      </c>
      <c r="I44" s="218"/>
      <c r="J44" s="339">
        <f>IF(G44="","",IF(I46="有",VLOOKUP("基準1と8-2",基準選択肢B,2,FALSE),IF(I46="無",VLOOKUP("基準1と8-1",基準選択肢B,2,FALSE),"")))</f>
      </c>
      <c r="K44" s="33"/>
    </row>
    <row r="45" spans="1:11" ht="24" customHeight="1">
      <c r="A45" s="335"/>
      <c r="B45" s="37"/>
      <c r="C45" s="326"/>
      <c r="D45" s="327"/>
      <c r="E45" s="328"/>
      <c r="F45" s="332"/>
      <c r="G45" s="332"/>
      <c r="H45" s="221" t="s">
        <v>7</v>
      </c>
      <c r="I45" s="218"/>
      <c r="J45" s="344"/>
      <c r="K45" s="33"/>
    </row>
    <row r="46" spans="1:11" ht="63.75" customHeight="1">
      <c r="A46" s="336"/>
      <c r="B46" s="37"/>
      <c r="C46" s="326"/>
      <c r="D46" s="327"/>
      <c r="E46" s="328"/>
      <c r="F46" s="332"/>
      <c r="G46" s="333"/>
      <c r="H46" s="222" t="s">
        <v>132</v>
      </c>
      <c r="I46" s="218"/>
      <c r="J46" s="345"/>
      <c r="K46" s="33"/>
    </row>
    <row r="47" spans="1:11" ht="24" customHeight="1">
      <c r="A47" s="334">
        <f>IF(G47="",A44,IF(ISNA(VLOOKUP($G47,$G$12:$H45,2,FALSE)),1,0)+A44)</f>
        <v>0</v>
      </c>
      <c r="B47" s="37"/>
      <c r="C47" s="326"/>
      <c r="D47" s="327"/>
      <c r="E47" s="328"/>
      <c r="F47" s="332"/>
      <c r="G47" s="332"/>
      <c r="H47" s="221" t="s">
        <v>21</v>
      </c>
      <c r="I47" s="218"/>
      <c r="J47" s="339">
        <f>IF(G47="","",IF(I49="有",VLOOKUP("基準1と8-2",基準選択肢B,2,FALSE),IF(I49="無",VLOOKUP("基準1と8-1",基準選択肢B,2,FALSE),"")))</f>
      </c>
      <c r="K47" s="33"/>
    </row>
    <row r="48" spans="1:11" ht="24" customHeight="1">
      <c r="A48" s="335"/>
      <c r="B48" s="37"/>
      <c r="C48" s="326"/>
      <c r="D48" s="327"/>
      <c r="E48" s="328"/>
      <c r="F48" s="332"/>
      <c r="G48" s="332"/>
      <c r="H48" s="221" t="s">
        <v>7</v>
      </c>
      <c r="I48" s="218"/>
      <c r="J48" s="344"/>
      <c r="K48" s="33"/>
    </row>
    <row r="49" spans="1:11" ht="63.75" customHeight="1">
      <c r="A49" s="336"/>
      <c r="B49" s="37"/>
      <c r="C49" s="326"/>
      <c r="D49" s="327"/>
      <c r="E49" s="328"/>
      <c r="F49" s="332"/>
      <c r="G49" s="333"/>
      <c r="H49" s="222" t="s">
        <v>132</v>
      </c>
      <c r="I49" s="218"/>
      <c r="J49" s="345"/>
      <c r="K49" s="33"/>
    </row>
    <row r="50" spans="1:11" ht="24" customHeight="1">
      <c r="A50" s="334">
        <f>IF(G50="",A47,IF(ISNA(VLOOKUP($G50,$G$12:$H48,2,FALSE)),1,0)+A47)</f>
        <v>0</v>
      </c>
      <c r="B50" s="37"/>
      <c r="C50" s="326"/>
      <c r="D50" s="327"/>
      <c r="E50" s="328"/>
      <c r="F50" s="332"/>
      <c r="G50" s="332"/>
      <c r="H50" s="221" t="s">
        <v>21</v>
      </c>
      <c r="I50" s="218"/>
      <c r="J50" s="339">
        <f>IF(G50="","",IF(I52="有",VLOOKUP("基準1と8-2",基準選択肢B,2,FALSE),IF(I52="無",VLOOKUP("基準1と8-1",基準選択肢B,2,FALSE),"")))</f>
      </c>
      <c r="K50" s="33"/>
    </row>
    <row r="51" spans="1:11" ht="24" customHeight="1">
      <c r="A51" s="335"/>
      <c r="B51" s="37"/>
      <c r="C51" s="326"/>
      <c r="D51" s="327"/>
      <c r="E51" s="328"/>
      <c r="F51" s="332"/>
      <c r="G51" s="332"/>
      <c r="H51" s="221" t="s">
        <v>7</v>
      </c>
      <c r="I51" s="218"/>
      <c r="J51" s="344"/>
      <c r="K51" s="33"/>
    </row>
    <row r="52" spans="1:11" ht="63.75" customHeight="1">
      <c r="A52" s="336"/>
      <c r="B52" s="37"/>
      <c r="C52" s="329"/>
      <c r="D52" s="330"/>
      <c r="E52" s="331"/>
      <c r="F52" s="333"/>
      <c r="G52" s="333"/>
      <c r="H52" s="222" t="s">
        <v>132</v>
      </c>
      <c r="I52" s="218"/>
      <c r="J52" s="345"/>
      <c r="K52" s="33"/>
    </row>
    <row r="53" spans="1:11" ht="18.75">
      <c r="A53" s="33"/>
      <c r="B53" s="33"/>
      <c r="C53" s="207"/>
      <c r="D53" s="207"/>
      <c r="E53" s="207"/>
      <c r="F53" s="207"/>
      <c r="G53" s="207"/>
      <c r="H53" s="207"/>
      <c r="I53" s="207"/>
      <c r="J53" s="207"/>
      <c r="K53" s="33"/>
    </row>
    <row r="54" spans="1:11" ht="24.75" customHeight="1">
      <c r="A54" s="33"/>
      <c r="B54" s="33"/>
      <c r="C54" s="311" t="s">
        <v>6</v>
      </c>
      <c r="D54" s="312"/>
      <c r="E54" s="313"/>
      <c r="F54" s="223" t="s">
        <v>216</v>
      </c>
      <c r="G54" s="307"/>
      <c r="H54" s="308"/>
      <c r="I54" s="224">
        <f>IF(ISNA(VLOOKUP(1,$A$12:$G$51,7,FALSE)),"",VLOOKUP(1,$A$12:$G$51,7,FALSE))</f>
      </c>
      <c r="J54" s="309" t="s">
        <v>135</v>
      </c>
      <c r="K54" s="33"/>
    </row>
    <row r="55" spans="1:11" ht="24.75" customHeight="1">
      <c r="A55" s="33"/>
      <c r="B55" s="33"/>
      <c r="C55" s="314"/>
      <c r="D55" s="315"/>
      <c r="E55" s="316"/>
      <c r="F55" s="223" t="s">
        <v>217</v>
      </c>
      <c r="G55" s="307"/>
      <c r="H55" s="308"/>
      <c r="I55" s="224">
        <f>IF(ISNA(VLOOKUP(2,$A$12:$G$51,7,FALSE)),"",VLOOKUP(2,$A$12:$G$51,7,FALSE))</f>
      </c>
      <c r="J55" s="310"/>
      <c r="K55" s="33"/>
    </row>
    <row r="56" spans="1:11" ht="24.75" customHeight="1">
      <c r="A56" s="33"/>
      <c r="B56" s="33"/>
      <c r="C56" s="314"/>
      <c r="D56" s="315"/>
      <c r="E56" s="316"/>
      <c r="F56" s="223" t="s">
        <v>218</v>
      </c>
      <c r="G56" s="307"/>
      <c r="H56" s="308"/>
      <c r="I56" s="224">
        <f>IF(ISNA(VLOOKUP(3,$A$12:$G$51,7,FALSE)),"",VLOOKUP(3,$A$12:$G$51,7,FALSE))</f>
      </c>
      <c r="J56" s="310"/>
      <c r="K56" s="33"/>
    </row>
    <row r="57" spans="1:11" ht="24.75" customHeight="1">
      <c r="A57" s="33"/>
      <c r="B57" s="33"/>
      <c r="C57" s="314"/>
      <c r="D57" s="315"/>
      <c r="E57" s="316"/>
      <c r="F57" s="223" t="s">
        <v>219</v>
      </c>
      <c r="G57" s="307"/>
      <c r="H57" s="308"/>
      <c r="I57" s="224">
        <f>IF(ISNA(VLOOKUP(4,$A$12:$G$51,7,FALSE)),"",VLOOKUP(4,$A$12:$G$51,7,FALSE))</f>
      </c>
      <c r="J57" s="310"/>
      <c r="K57" s="33"/>
    </row>
    <row r="58" spans="1:11" ht="24.75" customHeight="1">
      <c r="A58" s="33"/>
      <c r="B58" s="33"/>
      <c r="C58" s="317"/>
      <c r="D58" s="318"/>
      <c r="E58" s="319"/>
      <c r="F58" s="223" t="s">
        <v>220</v>
      </c>
      <c r="G58" s="307"/>
      <c r="H58" s="308"/>
      <c r="I58" s="224">
        <f>IF(ISNA(VLOOKUP(5,$A$12:$G$51,7,FALSE)),"",VLOOKUP(5,$A$12:$G$51,7,FALSE))</f>
      </c>
      <c r="J58" s="310"/>
      <c r="K58" s="33"/>
    </row>
    <row r="59" spans="1:11" ht="24.75" customHeight="1">
      <c r="A59" s="33"/>
      <c r="B59" s="33"/>
      <c r="C59" s="207"/>
      <c r="D59" s="207"/>
      <c r="E59" s="207"/>
      <c r="F59" s="207"/>
      <c r="G59" s="207"/>
      <c r="H59" s="207"/>
      <c r="I59" s="207"/>
      <c r="J59" s="207"/>
      <c r="K59" s="33"/>
    </row>
    <row r="60" spans="1:11" ht="57" customHeight="1">
      <c r="A60" s="33"/>
      <c r="B60" s="33"/>
      <c r="C60" s="304" t="str">
        <f>IF($F$12="はい","本研究は、企業等が製造または販売する可能性のある薬剤を対象とする研究になります。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D60" s="305"/>
      <c r="E60" s="305"/>
      <c r="F60" s="306"/>
      <c r="G60" s="306"/>
      <c r="H60" s="306"/>
      <c r="I60" s="306"/>
      <c r="J60" s="306"/>
      <c r="K60" s="33"/>
    </row>
    <row r="61" spans="1:11" ht="10.5" customHeight="1">
      <c r="A61" s="33"/>
      <c r="B61" s="38"/>
      <c r="C61" s="225"/>
      <c r="D61" s="225"/>
      <c r="E61" s="225"/>
      <c r="F61" s="225"/>
      <c r="G61" s="225"/>
      <c r="H61" s="225"/>
      <c r="I61" s="225"/>
      <c r="J61" s="225"/>
      <c r="K61" s="38"/>
    </row>
    <row r="62" spans="1:11" ht="18.75">
      <c r="A62" s="33"/>
      <c r="B62" s="33"/>
      <c r="C62" s="207"/>
      <c r="D62" s="207"/>
      <c r="E62" s="207"/>
      <c r="F62" s="207"/>
      <c r="G62" s="207"/>
      <c r="H62" s="207"/>
      <c r="I62" s="207"/>
      <c r="J62" s="207"/>
      <c r="K62" s="33"/>
    </row>
  </sheetData>
  <sheetProtection sheet="1" objects="1" scenarios="1" formatCells="0" selectLockedCells="1"/>
  <mergeCells count="61">
    <mergeCell ref="J44:J46"/>
    <mergeCell ref="J47:J49"/>
    <mergeCell ref="J50:J52"/>
    <mergeCell ref="H12:H16"/>
    <mergeCell ref="D8:G9"/>
    <mergeCell ref="C12:E16"/>
    <mergeCell ref="F12:F16"/>
    <mergeCell ref="C11:E11"/>
    <mergeCell ref="J41:J43"/>
    <mergeCell ref="G25:G28"/>
    <mergeCell ref="C3:D3"/>
    <mergeCell ref="C4:J4"/>
    <mergeCell ref="H11:I11"/>
    <mergeCell ref="A21:A24"/>
    <mergeCell ref="G21:G24"/>
    <mergeCell ref="J21:J24"/>
    <mergeCell ref="A17:A20"/>
    <mergeCell ref="F17:F28"/>
    <mergeCell ref="G17:G20"/>
    <mergeCell ref="A25:A28"/>
    <mergeCell ref="J25:J28"/>
    <mergeCell ref="C17:E28"/>
    <mergeCell ref="J17:J20"/>
    <mergeCell ref="C8:C9"/>
    <mergeCell ref="A31:A32"/>
    <mergeCell ref="G31:G32"/>
    <mergeCell ref="J31:J32"/>
    <mergeCell ref="A29:A30"/>
    <mergeCell ref="F29:F34"/>
    <mergeCell ref="G29:G30"/>
    <mergeCell ref="A33:A34"/>
    <mergeCell ref="G33:G34"/>
    <mergeCell ref="J33:J34"/>
    <mergeCell ref="C29:E34"/>
    <mergeCell ref="J29:J30"/>
    <mergeCell ref="A41:A43"/>
    <mergeCell ref="A38:A40"/>
    <mergeCell ref="A35:A37"/>
    <mergeCell ref="J35:J37"/>
    <mergeCell ref="J38:J40"/>
    <mergeCell ref="G47:G49"/>
    <mergeCell ref="G50:G52"/>
    <mergeCell ref="A50:A52"/>
    <mergeCell ref="A47:A49"/>
    <mergeCell ref="A44:A46"/>
    <mergeCell ref="C44:E52"/>
    <mergeCell ref="F44:F52"/>
    <mergeCell ref="G35:G37"/>
    <mergeCell ref="G38:G40"/>
    <mergeCell ref="G41:G43"/>
    <mergeCell ref="F35:F43"/>
    <mergeCell ref="C35:E43"/>
    <mergeCell ref="G44:G46"/>
    <mergeCell ref="C60:J60"/>
    <mergeCell ref="G54:H54"/>
    <mergeCell ref="J54:J58"/>
    <mergeCell ref="G55:H55"/>
    <mergeCell ref="G58:H58"/>
    <mergeCell ref="C54:E58"/>
    <mergeCell ref="G57:H57"/>
    <mergeCell ref="G56:H56"/>
  </mergeCells>
  <conditionalFormatting sqref="C60:J60">
    <cfRule type="expression" priority="185" dxfId="837">
      <formula>$F$12="いいえ"</formula>
    </cfRule>
    <cfRule type="expression" priority="186" dxfId="838">
      <formula>$F$12="はい"</formula>
    </cfRule>
  </conditionalFormatting>
  <conditionalFormatting sqref="F12:F51">
    <cfRule type="expression" priority="61" dxfId="15">
      <formula>$F12=""</formula>
    </cfRule>
  </conditionalFormatting>
  <conditionalFormatting sqref="G54:G58">
    <cfRule type="expression" priority="62" dxfId="1">
      <formula>$I54=""</formula>
    </cfRule>
    <cfRule type="expression" priority="63" dxfId="15">
      <formula>G54=""</formula>
    </cfRule>
  </conditionalFormatting>
  <conditionalFormatting sqref="J17:J28">
    <cfRule type="expression" priority="54" dxfId="1">
      <formula>$G17=""</formula>
    </cfRule>
  </conditionalFormatting>
  <conditionalFormatting sqref="G29:G34">
    <cfRule type="expression" priority="8" dxfId="1">
      <formula>$F$29=""</formula>
    </cfRule>
    <cfRule type="expression" priority="52" dxfId="1">
      <formula>$F$29="いいえ"</formula>
    </cfRule>
    <cfRule type="expression" priority="53" dxfId="17">
      <formula>G29=""</formula>
    </cfRule>
  </conditionalFormatting>
  <conditionalFormatting sqref="G17:G28">
    <cfRule type="expression" priority="9" dxfId="1">
      <formula>$F$17=""</formula>
    </cfRule>
    <cfRule type="expression" priority="55" dxfId="1">
      <formula>$F$17="いいえ"</formula>
    </cfRule>
    <cfRule type="expression" priority="56" dxfId="17">
      <formula>G17=""</formula>
    </cfRule>
  </conditionalFormatting>
  <conditionalFormatting sqref="J35:J36 J38:J39 J41:J42 J44:J45 J47:J48 J50:J51">
    <cfRule type="expression" priority="47" dxfId="1">
      <formula>$J35=""</formula>
    </cfRule>
  </conditionalFormatting>
  <conditionalFormatting sqref="H44:H45 H47:H48 H50:H51">
    <cfRule type="expression" priority="39" dxfId="1">
      <formula>$F$44="いいえ"</formula>
    </cfRule>
  </conditionalFormatting>
  <conditionalFormatting sqref="H29:H34">
    <cfRule type="expression" priority="41" dxfId="1">
      <formula>$F$29="いいえ"</formula>
    </cfRule>
    <cfRule type="expression" priority="42" dxfId="17">
      <formula>H29=""</formula>
    </cfRule>
  </conditionalFormatting>
  <conditionalFormatting sqref="H12">
    <cfRule type="expression" priority="45" dxfId="1">
      <formula>$F$12="いいえ"</formula>
    </cfRule>
    <cfRule type="expression" priority="46" dxfId="17">
      <formula>H12=""</formula>
    </cfRule>
  </conditionalFormatting>
  <conditionalFormatting sqref="H17:H28">
    <cfRule type="expression" priority="43" dxfId="1">
      <formula>$F$17="いいえ"</formula>
    </cfRule>
    <cfRule type="expression" priority="44" dxfId="17">
      <formula>H17=""</formula>
    </cfRule>
  </conditionalFormatting>
  <conditionalFormatting sqref="H35:H39 H41:H42">
    <cfRule type="expression" priority="40" dxfId="1">
      <formula>$F$35="いいえ"</formula>
    </cfRule>
  </conditionalFormatting>
  <conditionalFormatting sqref="G15:G16">
    <cfRule type="expression" priority="37" dxfId="1">
      <formula>$F$12="いいえ"</formula>
    </cfRule>
    <cfRule type="expression" priority="38" dxfId="17">
      <formula>G15=""</formula>
    </cfRule>
  </conditionalFormatting>
  <conditionalFormatting sqref="I12:I16">
    <cfRule type="expression" priority="59" dxfId="1">
      <formula>$G12=""</formula>
    </cfRule>
    <cfRule type="expression" priority="60" dxfId="17">
      <formula>I12=""</formula>
    </cfRule>
  </conditionalFormatting>
  <conditionalFormatting sqref="J29:J34">
    <cfRule type="expression" priority="36" dxfId="1">
      <formula>$G29=""</formula>
    </cfRule>
  </conditionalFormatting>
  <conditionalFormatting sqref="J12:J16">
    <cfRule type="expression" priority="35" dxfId="1">
      <formula>$G12=""</formula>
    </cfRule>
  </conditionalFormatting>
  <conditionalFormatting sqref="I37">
    <cfRule type="expression" priority="33" dxfId="1">
      <formula>$G35=""</formula>
    </cfRule>
    <cfRule type="expression" priority="34" dxfId="15">
      <formula>I37=""</formula>
    </cfRule>
  </conditionalFormatting>
  <conditionalFormatting sqref="H40">
    <cfRule type="expression" priority="32" dxfId="1">
      <formula>$F$35="いいえ"</formula>
    </cfRule>
  </conditionalFormatting>
  <conditionalFormatting sqref="I40">
    <cfRule type="expression" priority="30" dxfId="1">
      <formula>$G38=""</formula>
    </cfRule>
    <cfRule type="expression" priority="31" dxfId="15">
      <formula>I40=""</formula>
    </cfRule>
  </conditionalFormatting>
  <conditionalFormatting sqref="H43">
    <cfRule type="expression" priority="29" dxfId="1">
      <formula>$F$35="いいえ"</formula>
    </cfRule>
  </conditionalFormatting>
  <conditionalFormatting sqref="I43">
    <cfRule type="expression" priority="27" dxfId="1">
      <formula>$G41=""</formula>
    </cfRule>
    <cfRule type="expression" priority="28" dxfId="15">
      <formula>I43=""</formula>
    </cfRule>
  </conditionalFormatting>
  <conditionalFormatting sqref="I46">
    <cfRule type="expression" priority="25" dxfId="1">
      <formula>$G44=""</formula>
    </cfRule>
    <cfRule type="expression" priority="26" dxfId="15">
      <formula>I46=""</formula>
    </cfRule>
  </conditionalFormatting>
  <conditionalFormatting sqref="I49">
    <cfRule type="expression" priority="23" dxfId="1">
      <formula>$G47=""</formula>
    </cfRule>
    <cfRule type="expression" priority="24" dxfId="15">
      <formula>I49=""</formula>
    </cfRule>
  </conditionalFormatting>
  <conditionalFormatting sqref="I52">
    <cfRule type="expression" priority="21" dxfId="1">
      <formula>$G50=""</formula>
    </cfRule>
    <cfRule type="expression" priority="22" dxfId="15">
      <formula>I52=""</formula>
    </cfRule>
  </conditionalFormatting>
  <conditionalFormatting sqref="H46 H49 H52">
    <cfRule type="expression" priority="20" dxfId="1">
      <formula>$F$44="いいえ"</formula>
    </cfRule>
  </conditionalFormatting>
  <conditionalFormatting sqref="I18 I22 I26 I30 I32 I34 I36 I39 I42 I45 I48 I51">
    <cfRule type="expression" priority="18" dxfId="1">
      <formula>$G17=""</formula>
    </cfRule>
    <cfRule type="expression" priority="19" dxfId="15">
      <formula>I18=""</formula>
    </cfRule>
  </conditionalFormatting>
  <conditionalFormatting sqref="I20 I24 I28">
    <cfRule type="expression" priority="16" dxfId="1">
      <formula>$G17=""</formula>
    </cfRule>
    <cfRule type="expression" priority="17" dxfId="15">
      <formula>I20=""</formula>
    </cfRule>
  </conditionalFormatting>
  <conditionalFormatting sqref="I17 I21 I25 I29 I31 I33 I35 I38 I41 I44 I47 I50">
    <cfRule type="expression" priority="5" dxfId="1">
      <formula>$G17=""</formula>
    </cfRule>
  </conditionalFormatting>
  <conditionalFormatting sqref="I19 I23 I27">
    <cfRule type="expression" priority="12" dxfId="1">
      <formula>$G17=""</formula>
    </cfRule>
    <cfRule type="expression" priority="13" dxfId="17">
      <formula>I19=""</formula>
    </cfRule>
  </conditionalFormatting>
  <conditionalFormatting sqref="I54:I58">
    <cfRule type="expression" priority="11" dxfId="1">
      <formula>I54=""</formula>
    </cfRule>
  </conditionalFormatting>
  <conditionalFormatting sqref="G12:G16">
    <cfRule type="expression" priority="10" dxfId="1">
      <formula>$F$12=""</formula>
    </cfRule>
    <cfRule type="expression" priority="57" dxfId="1">
      <formula>$F$12="いいえ"</formula>
    </cfRule>
    <cfRule type="expression" priority="58" dxfId="17">
      <formula>G12=""</formula>
    </cfRule>
  </conditionalFormatting>
  <conditionalFormatting sqref="G35:G43">
    <cfRule type="expression" priority="7" dxfId="1">
      <formula>$F$35=""</formula>
    </cfRule>
    <cfRule type="expression" priority="50" dxfId="1">
      <formula>$F$35="いいえ"</formula>
    </cfRule>
    <cfRule type="expression" priority="51" dxfId="17">
      <formula>G35=""</formula>
    </cfRule>
  </conditionalFormatting>
  <conditionalFormatting sqref="G44:G52">
    <cfRule type="expression" priority="6" dxfId="1">
      <formula>$F$44=""</formula>
    </cfRule>
    <cfRule type="expression" priority="48" dxfId="1">
      <formula>$F$44="いいえ"</formula>
    </cfRule>
    <cfRule type="expression" priority="49" dxfId="17">
      <formula>G44=""</formula>
    </cfRule>
  </conditionalFormatting>
  <conditionalFormatting sqref="I17 I21 I25">
    <cfRule type="expression" priority="14" dxfId="469">
      <formula>I17=""</formula>
    </cfRule>
  </conditionalFormatting>
  <conditionalFormatting sqref="I29 I31 I33 I35 I38 I41 I44 I47 I50">
    <cfRule type="expression" priority="15" dxfId="17">
      <formula>I29=""</formula>
    </cfRule>
  </conditionalFormatting>
  <conditionalFormatting sqref="J6:J8">
    <cfRule type="expression" priority="3" dxfId="1">
      <formula>J6=""</formula>
    </cfRule>
  </conditionalFormatting>
  <conditionalFormatting sqref="J5">
    <cfRule type="expression" priority="2" dxfId="17">
      <formula>$J$5=""</formula>
    </cfRule>
  </conditionalFormatting>
  <conditionalFormatting sqref="J9">
    <cfRule type="expression" priority="1" dxfId="17">
      <formula>$J$9=""</formula>
    </cfRule>
  </conditionalFormatting>
  <conditionalFormatting sqref="D8">
    <cfRule type="expression" priority="4" dxfId="1">
      <formula>$D$8=""</formula>
    </cfRule>
  </conditionalFormatting>
  <dataValidations count="7">
    <dataValidation type="list" allowBlank="1" showInputMessage="1" showErrorMessage="1" sqref="I18 I22 I26">
      <formula1>"直接,間接"</formula1>
    </dataValidation>
    <dataValidation type="list" showInputMessage="1" showErrorMessage="1" sqref="Q17:Q18">
      <formula1>"はい, いいえ"</formula1>
    </dataValidation>
    <dataValidation type="list" allowBlank="1" showInputMessage="1" showErrorMessage="1" sqref="G54:H58">
      <formula1>"企業,企業以外(NPO法人等)"</formula1>
    </dataValidation>
    <dataValidation type="list" allowBlank="1" showInputMessage="1" showErrorMessage="1" sqref="F12 F17:F42 F44:F51">
      <formula1>"はい,いいえ"</formula1>
    </dataValidation>
    <dataValidation type="list" allowBlank="1" showInputMessage="1" showErrorMessage="1" sqref="I32 I34 I28 I24 I30 I20 I48 I36 I39 I42 I45 I51">
      <formula1>"有,無,準備中"</formula1>
    </dataValidation>
    <dataValidation type="list" allowBlank="1" showInputMessage="1" showErrorMessage="1" sqref="I17 I21 I25">
      <formula1>"共同研究(臨床研究),受託研究,学術指導,研究助成金,その他"</formula1>
    </dataValidation>
    <dataValidation type="list" allowBlank="1" showInputMessage="1" showErrorMessage="1" sqref="I37 I40 I43 I46 I49 I52">
      <formula1>"有,無"</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55"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41"/>
  <sheetViews>
    <sheetView showGridLines="0" view="pageBreakPreview" zoomScale="60" zoomScaleNormal="71" zoomScalePageLayoutView="71" workbookViewId="0" topLeftCell="A1">
      <selection activeCell="M8" sqref="M8"/>
    </sheetView>
  </sheetViews>
  <sheetFormatPr defaultColWidth="8.8515625" defaultRowHeight="15"/>
  <cols>
    <col min="1" max="1" width="2.00390625" style="1" customWidth="1"/>
    <col min="2" max="2" width="2.140625" style="1" customWidth="1"/>
    <col min="3" max="5" width="26.140625" style="66" customWidth="1"/>
    <col min="6" max="6" width="17.421875" style="66" customWidth="1"/>
    <col min="7" max="7" width="9.421875" style="66" customWidth="1"/>
    <col min="8" max="8" width="14.8515625" style="66" customWidth="1"/>
    <col min="9" max="9" width="24.00390625" style="160" customWidth="1"/>
    <col min="10" max="10" width="9.421875" style="160" customWidth="1"/>
    <col min="11" max="11" width="14.8515625" style="160" customWidth="1"/>
    <col min="12" max="12" width="24.421875" style="160" customWidth="1"/>
    <col min="13" max="13" width="70.7109375" style="160" customWidth="1"/>
    <col min="14" max="14" width="10.57421875" style="1" customWidth="1"/>
    <col min="15" max="16384" width="8.8515625" style="1" customWidth="1"/>
  </cols>
  <sheetData>
    <row r="1" spans="1:14" ht="49.5" customHeight="1">
      <c r="A1" s="70"/>
      <c r="B1" s="70"/>
      <c r="C1" s="240"/>
      <c r="D1" s="240"/>
      <c r="E1" s="240"/>
      <c r="F1" s="448" t="s">
        <v>89</v>
      </c>
      <c r="G1" s="448"/>
      <c r="H1" s="448"/>
      <c r="I1" s="448"/>
      <c r="J1" s="448"/>
      <c r="K1" s="448"/>
      <c r="L1" s="448"/>
      <c r="M1" s="189" t="s">
        <v>158</v>
      </c>
      <c r="N1" s="240"/>
    </row>
    <row r="2" spans="1:14" ht="42.75" customHeight="1">
      <c r="A2" s="70"/>
      <c r="B2" s="70"/>
      <c r="C2" s="71" t="s">
        <v>76</v>
      </c>
      <c r="D2" s="71"/>
      <c r="E2" s="72"/>
      <c r="F2" s="72"/>
      <c r="G2" s="72"/>
      <c r="H2" s="72"/>
      <c r="I2" s="72"/>
      <c r="J2" s="72"/>
      <c r="K2" s="72"/>
      <c r="L2" s="72"/>
      <c r="M2" s="189"/>
      <c r="N2" s="72"/>
    </row>
    <row r="3" spans="1:14" ht="42.75" customHeight="1">
      <c r="A3" s="70"/>
      <c r="B3" s="70"/>
      <c r="C3" s="244" t="s">
        <v>149</v>
      </c>
      <c r="D3" s="244"/>
      <c r="E3" s="190"/>
      <c r="F3" s="190"/>
      <c r="G3" s="190"/>
      <c r="H3" s="190"/>
      <c r="I3" s="190"/>
      <c r="J3" s="190"/>
      <c r="K3" s="190"/>
      <c r="L3" s="190"/>
      <c r="M3" s="190"/>
      <c r="N3" s="74"/>
    </row>
    <row r="4" spans="1:14" ht="15" customHeight="1">
      <c r="A4" s="70"/>
      <c r="B4" s="70"/>
      <c r="C4" s="152"/>
      <c r="D4" s="152"/>
      <c r="E4" s="152"/>
      <c r="F4" s="152"/>
      <c r="G4" s="152"/>
      <c r="H4" s="84"/>
      <c r="I4" s="126"/>
      <c r="J4" s="126"/>
      <c r="K4" s="126"/>
      <c r="L4" s="126"/>
      <c r="M4" s="126"/>
      <c r="N4" s="70"/>
    </row>
    <row r="5" spans="1:14" ht="36.75" customHeight="1">
      <c r="A5" s="70"/>
      <c r="B5" s="70"/>
      <c r="C5" s="152"/>
      <c r="D5" s="152"/>
      <c r="E5" s="152"/>
      <c r="F5" s="152"/>
      <c r="G5" s="152"/>
      <c r="H5" s="84"/>
      <c r="I5" s="126"/>
      <c r="J5" s="126"/>
      <c r="K5" s="406" t="s">
        <v>82</v>
      </c>
      <c r="L5" s="426"/>
      <c r="M5" s="167"/>
      <c r="N5" s="70"/>
    </row>
    <row r="6" spans="1:14" ht="36.75" customHeight="1">
      <c r="A6" s="70"/>
      <c r="B6" s="70"/>
      <c r="C6" s="152"/>
      <c r="D6" s="152"/>
      <c r="E6" s="152"/>
      <c r="F6" s="152"/>
      <c r="G6" s="152"/>
      <c r="H6" s="84"/>
      <c r="I6" s="126"/>
      <c r="J6" s="126"/>
      <c r="K6" s="406" t="s">
        <v>91</v>
      </c>
      <c r="L6" s="407"/>
      <c r="M6" s="191" t="s">
        <v>224</v>
      </c>
      <c r="N6" s="70"/>
    </row>
    <row r="7" spans="1:14" ht="36.75" customHeight="1">
      <c r="A7" s="70"/>
      <c r="B7" s="70"/>
      <c r="C7" s="419" t="s">
        <v>4</v>
      </c>
      <c r="D7" s="432">
        <f>IF('様式B'!D8="","",'様式B'!D8)</f>
      </c>
      <c r="E7" s="433"/>
      <c r="F7" s="433"/>
      <c r="G7" s="433"/>
      <c r="H7" s="433"/>
      <c r="I7" s="433"/>
      <c r="J7" s="84"/>
      <c r="K7" s="406" t="s">
        <v>81</v>
      </c>
      <c r="L7" s="407"/>
      <c r="M7" s="167"/>
      <c r="N7" s="70"/>
    </row>
    <row r="8" spans="1:14" ht="36.75" customHeight="1">
      <c r="A8" s="70"/>
      <c r="B8" s="70"/>
      <c r="C8" s="420"/>
      <c r="D8" s="434"/>
      <c r="E8" s="434"/>
      <c r="F8" s="434"/>
      <c r="G8" s="434"/>
      <c r="H8" s="434"/>
      <c r="I8" s="434"/>
      <c r="J8" s="192"/>
      <c r="K8" s="406" t="s">
        <v>92</v>
      </c>
      <c r="L8" s="407"/>
      <c r="M8" s="167"/>
      <c r="N8" s="70"/>
    </row>
    <row r="9" spans="1:14" ht="45.75" customHeight="1">
      <c r="A9" s="70"/>
      <c r="B9" s="70"/>
      <c r="C9" s="151" t="s">
        <v>95</v>
      </c>
      <c r="D9" s="150"/>
      <c r="E9" s="153"/>
      <c r="F9" s="153"/>
      <c r="G9" s="152"/>
      <c r="H9" s="193"/>
      <c r="I9" s="193"/>
      <c r="J9" s="193"/>
      <c r="K9" s="193"/>
      <c r="L9" s="194"/>
      <c r="M9" s="283" t="s">
        <v>136</v>
      </c>
      <c r="N9" s="80"/>
    </row>
    <row r="10" spans="1:14" ht="21.75" customHeight="1">
      <c r="A10" s="70"/>
      <c r="B10" s="70"/>
      <c r="C10" s="246" t="s">
        <v>25</v>
      </c>
      <c r="D10" s="246" t="s">
        <v>84</v>
      </c>
      <c r="E10" s="246" t="s">
        <v>83</v>
      </c>
      <c r="F10" s="153"/>
      <c r="G10" s="421" t="s">
        <v>25</v>
      </c>
      <c r="H10" s="421"/>
      <c r="I10" s="195" t="s">
        <v>84</v>
      </c>
      <c r="J10" s="421" t="s">
        <v>83</v>
      </c>
      <c r="K10" s="421"/>
      <c r="L10" s="282"/>
      <c r="M10" s="423"/>
      <c r="N10" s="80"/>
    </row>
    <row r="11" spans="1:14" ht="24" customHeight="1">
      <c r="A11" s="70"/>
      <c r="B11" s="70"/>
      <c r="C11" s="196"/>
      <c r="D11" s="196"/>
      <c r="E11" s="196"/>
      <c r="F11" s="153"/>
      <c r="G11" s="430"/>
      <c r="H11" s="431"/>
      <c r="I11" s="196"/>
      <c r="J11" s="430"/>
      <c r="K11" s="431"/>
      <c r="L11" s="194"/>
      <c r="M11" s="424"/>
      <c r="N11" s="80"/>
    </row>
    <row r="12" spans="1:14" ht="24" customHeight="1">
      <c r="A12" s="70"/>
      <c r="B12" s="70"/>
      <c r="C12" s="196"/>
      <c r="D12" s="196"/>
      <c r="E12" s="196"/>
      <c r="F12" s="153"/>
      <c r="G12" s="430"/>
      <c r="H12" s="431"/>
      <c r="I12" s="196"/>
      <c r="J12" s="430"/>
      <c r="K12" s="431"/>
      <c r="L12" s="194"/>
      <c r="M12" s="424"/>
      <c r="N12" s="80"/>
    </row>
    <row r="13" spans="1:14" ht="24" customHeight="1">
      <c r="A13" s="70"/>
      <c r="B13" s="70"/>
      <c r="C13" s="196"/>
      <c r="D13" s="196"/>
      <c r="E13" s="196"/>
      <c r="F13" s="153"/>
      <c r="G13" s="430"/>
      <c r="H13" s="431"/>
      <c r="I13" s="196"/>
      <c r="J13" s="430"/>
      <c r="K13" s="431"/>
      <c r="L13" s="194"/>
      <c r="M13" s="424"/>
      <c r="N13" s="80"/>
    </row>
    <row r="14" spans="1:14" ht="24" customHeight="1">
      <c r="A14" s="70"/>
      <c r="B14" s="70"/>
      <c r="C14" s="196"/>
      <c r="D14" s="196"/>
      <c r="E14" s="196"/>
      <c r="F14" s="153"/>
      <c r="G14" s="430"/>
      <c r="H14" s="431"/>
      <c r="I14" s="196"/>
      <c r="J14" s="430"/>
      <c r="K14" s="431"/>
      <c r="L14" s="194"/>
      <c r="M14" s="424"/>
      <c r="N14" s="80"/>
    </row>
    <row r="15" spans="1:14" ht="24" customHeight="1">
      <c r="A15" s="70"/>
      <c r="B15" s="70"/>
      <c r="C15" s="196"/>
      <c r="D15" s="196"/>
      <c r="E15" s="196"/>
      <c r="F15" s="153"/>
      <c r="G15" s="430"/>
      <c r="H15" s="431"/>
      <c r="I15" s="196"/>
      <c r="J15" s="430"/>
      <c r="K15" s="431"/>
      <c r="L15" s="194"/>
      <c r="M15" s="424"/>
      <c r="N15" s="80"/>
    </row>
    <row r="16" spans="1:14" ht="24" customHeight="1">
      <c r="A16" s="70"/>
      <c r="B16" s="70"/>
      <c r="C16" s="196"/>
      <c r="D16" s="196"/>
      <c r="E16" s="196"/>
      <c r="F16" s="153"/>
      <c r="G16" s="430"/>
      <c r="H16" s="431"/>
      <c r="I16" s="196"/>
      <c r="J16" s="430"/>
      <c r="K16" s="431"/>
      <c r="L16" s="194"/>
      <c r="M16" s="424"/>
      <c r="N16" s="80"/>
    </row>
    <row r="17" spans="1:14" ht="19.5" customHeight="1">
      <c r="A17" s="70"/>
      <c r="B17" s="70"/>
      <c r="C17" s="196"/>
      <c r="D17" s="196"/>
      <c r="E17" s="196"/>
      <c r="F17" s="153"/>
      <c r="G17" s="430"/>
      <c r="H17" s="431"/>
      <c r="I17" s="196"/>
      <c r="J17" s="430"/>
      <c r="K17" s="431"/>
      <c r="L17" s="194"/>
      <c r="M17" s="424"/>
      <c r="N17" s="80"/>
    </row>
    <row r="18" spans="1:14" ht="24" customHeight="1">
      <c r="A18" s="70"/>
      <c r="B18" s="70"/>
      <c r="C18" s="196"/>
      <c r="D18" s="196"/>
      <c r="E18" s="196"/>
      <c r="F18" s="153"/>
      <c r="G18" s="430"/>
      <c r="H18" s="431"/>
      <c r="I18" s="196"/>
      <c r="J18" s="430"/>
      <c r="K18" s="431"/>
      <c r="L18" s="197"/>
      <c r="M18" s="425"/>
      <c r="N18" s="82"/>
    </row>
    <row r="19" spans="1:14" s="66" customFormat="1" ht="37.5" customHeight="1">
      <c r="A19" s="84"/>
      <c r="B19" s="284"/>
      <c r="C19" s="147" t="s">
        <v>191</v>
      </c>
      <c r="D19" s="148"/>
      <c r="E19" s="148"/>
      <c r="F19" s="148"/>
      <c r="G19" s="148"/>
      <c r="H19" s="148"/>
      <c r="I19" s="148"/>
      <c r="J19" s="148"/>
      <c r="K19" s="244"/>
      <c r="L19" s="197"/>
      <c r="M19" s="197"/>
      <c r="N19" s="285"/>
    </row>
    <row r="20" spans="1:14" ht="30.75" customHeight="1">
      <c r="A20" s="70"/>
      <c r="B20" s="70"/>
      <c r="C20" s="449" t="s">
        <v>150</v>
      </c>
      <c r="D20" s="450"/>
      <c r="E20" s="451"/>
      <c r="F20" s="86" t="s">
        <v>112</v>
      </c>
      <c r="G20" s="422">
        <f>IF('様式B'!G12="","",'様式B'!G12)</f>
      </c>
      <c r="H20" s="422"/>
      <c r="I20" s="422"/>
      <c r="J20" s="417">
        <f>IF(G20="","","本研究対象薬剤・機器名："&amp;'様式B'!I12)</f>
      </c>
      <c r="K20" s="418"/>
      <c r="L20" s="418"/>
      <c r="M20" s="418"/>
      <c r="N20" s="70"/>
    </row>
    <row r="21" spans="1:14" ht="30.75" customHeight="1">
      <c r="A21" s="70"/>
      <c r="B21" s="70"/>
      <c r="C21" s="452"/>
      <c r="D21" s="453"/>
      <c r="E21" s="454"/>
      <c r="F21" s="86" t="s">
        <v>113</v>
      </c>
      <c r="G21" s="422">
        <f>IF('様式B'!G13="","",'様式B'!G13)</f>
      </c>
      <c r="H21" s="422"/>
      <c r="I21" s="422"/>
      <c r="J21" s="417">
        <f>IF(G21="","","本研究対象薬剤・機器名："&amp;'様式B'!I13)</f>
      </c>
      <c r="K21" s="418"/>
      <c r="L21" s="418"/>
      <c r="M21" s="418"/>
      <c r="N21" s="70"/>
    </row>
    <row r="22" spans="1:14" ht="30.75" customHeight="1">
      <c r="A22" s="70"/>
      <c r="B22" s="70"/>
      <c r="C22" s="452"/>
      <c r="D22" s="453"/>
      <c r="E22" s="454"/>
      <c r="F22" s="86" t="s">
        <v>103</v>
      </c>
      <c r="G22" s="422">
        <f>IF('様式B'!G14="","",'様式B'!G14)</f>
      </c>
      <c r="H22" s="422"/>
      <c r="I22" s="422"/>
      <c r="J22" s="427">
        <f>IF(G22="","","本研究対象薬剤・機器名："&amp;'様式B'!I14)</f>
      </c>
      <c r="K22" s="418"/>
      <c r="L22" s="418"/>
      <c r="M22" s="418"/>
      <c r="N22" s="70"/>
    </row>
    <row r="23" spans="1:14" ht="30.75" customHeight="1">
      <c r="A23" s="70"/>
      <c r="B23" s="70"/>
      <c r="C23" s="452"/>
      <c r="D23" s="453"/>
      <c r="E23" s="454"/>
      <c r="F23" s="86" t="s">
        <v>114</v>
      </c>
      <c r="G23" s="422">
        <f>IF('様式B'!G15="","",'様式B'!G15)</f>
      </c>
      <c r="H23" s="422"/>
      <c r="I23" s="422"/>
      <c r="J23" s="417">
        <f>IF(G23="","","本研究対象薬剤・機器名："&amp;'様式B'!I15)</f>
      </c>
      <c r="K23" s="418"/>
      <c r="L23" s="418"/>
      <c r="M23" s="418"/>
      <c r="N23" s="70"/>
    </row>
    <row r="24" spans="1:14" ht="30.75" customHeight="1">
      <c r="A24" s="70"/>
      <c r="B24" s="70"/>
      <c r="C24" s="455"/>
      <c r="D24" s="456"/>
      <c r="E24" s="457"/>
      <c r="F24" s="86" t="s">
        <v>115</v>
      </c>
      <c r="G24" s="422">
        <f>IF('様式B'!G16="","",'様式B'!G16)</f>
      </c>
      <c r="H24" s="422"/>
      <c r="I24" s="422"/>
      <c r="J24" s="427">
        <f>IF(G24="","","本研究対象薬剤・機器名："&amp;'様式B'!I16)</f>
      </c>
      <c r="K24" s="418"/>
      <c r="L24" s="418"/>
      <c r="M24" s="418"/>
      <c r="N24" s="70"/>
    </row>
    <row r="25" spans="1:14" ht="12.75" customHeight="1">
      <c r="A25" s="70"/>
      <c r="B25" s="70"/>
      <c r="C25" s="154"/>
      <c r="D25" s="154"/>
      <c r="E25" s="154"/>
      <c r="F25" s="154"/>
      <c r="G25" s="154"/>
      <c r="H25" s="154"/>
      <c r="I25" s="154"/>
      <c r="J25" s="154"/>
      <c r="K25" s="154"/>
      <c r="L25" s="154"/>
      <c r="M25" s="154"/>
      <c r="N25" s="83"/>
    </row>
    <row r="26" spans="1:14" ht="42" customHeight="1">
      <c r="A26" s="70"/>
      <c r="B26" s="70"/>
      <c r="C26" s="428" t="s">
        <v>190</v>
      </c>
      <c r="D26" s="428"/>
      <c r="E26" s="429"/>
      <c r="F26" s="244"/>
      <c r="G26" s="84"/>
      <c r="H26" s="84"/>
      <c r="I26" s="126"/>
      <c r="J26" s="126"/>
      <c r="K26" s="126"/>
      <c r="L26" s="126"/>
      <c r="M26" s="126"/>
      <c r="N26" s="70"/>
    </row>
    <row r="27" spans="1:14" ht="31.5" customHeight="1">
      <c r="A27" s="70"/>
      <c r="B27" s="70"/>
      <c r="C27" s="84"/>
      <c r="D27" s="85"/>
      <c r="E27" s="260" t="s">
        <v>203</v>
      </c>
      <c r="F27" s="172" t="s">
        <v>108</v>
      </c>
      <c r="G27" s="394">
        <f>IF(G20="","",G20)</f>
      </c>
      <c r="H27" s="395"/>
      <c r="I27" s="395"/>
      <c r="J27" s="395"/>
      <c r="K27" s="395"/>
      <c r="L27" s="395"/>
      <c r="M27" s="396"/>
      <c r="N27" s="70"/>
    </row>
    <row r="28" spans="1:14" ht="19.5" customHeight="1">
      <c r="A28" s="70"/>
      <c r="B28" s="70"/>
      <c r="C28" s="84"/>
      <c r="D28" s="84"/>
      <c r="E28" s="126"/>
      <c r="F28" s="126"/>
      <c r="G28" s="84"/>
      <c r="H28" s="84"/>
      <c r="I28" s="126"/>
      <c r="J28" s="126"/>
      <c r="K28" s="126"/>
      <c r="L28" s="126"/>
      <c r="M28" s="126"/>
      <c r="N28" s="70"/>
    </row>
    <row r="29" spans="1:14" ht="21" customHeight="1">
      <c r="A29" s="70"/>
      <c r="B29" s="70"/>
      <c r="C29" s="397"/>
      <c r="D29" s="398"/>
      <c r="E29" s="399"/>
      <c r="F29" s="261"/>
      <c r="G29" s="380" t="s">
        <v>27</v>
      </c>
      <c r="H29" s="400"/>
      <c r="I29" s="401"/>
      <c r="J29" s="380" t="s">
        <v>28</v>
      </c>
      <c r="K29" s="400"/>
      <c r="L29" s="401"/>
      <c r="M29" s="380" t="s">
        <v>80</v>
      </c>
      <c r="N29" s="381"/>
    </row>
    <row r="30" spans="1:14" ht="21" customHeight="1">
      <c r="A30" s="70"/>
      <c r="B30" s="70"/>
      <c r="C30" s="262"/>
      <c r="D30" s="263"/>
      <c r="E30" s="264"/>
      <c r="F30" s="265"/>
      <c r="G30" s="402" t="s">
        <v>14</v>
      </c>
      <c r="H30" s="380" t="s">
        <v>29</v>
      </c>
      <c r="I30" s="401"/>
      <c r="J30" s="402" t="s">
        <v>14</v>
      </c>
      <c r="K30" s="380" t="s">
        <v>29</v>
      </c>
      <c r="L30" s="401"/>
      <c r="M30" s="380" t="s">
        <v>29</v>
      </c>
      <c r="N30" s="381"/>
    </row>
    <row r="31" spans="1:14" ht="52.5" customHeight="1">
      <c r="A31" s="70"/>
      <c r="B31" s="70"/>
      <c r="C31" s="404" t="s">
        <v>3</v>
      </c>
      <c r="D31" s="405"/>
      <c r="E31" s="405"/>
      <c r="F31" s="266"/>
      <c r="G31" s="403"/>
      <c r="H31" s="380" t="s">
        <v>5</v>
      </c>
      <c r="I31" s="401"/>
      <c r="J31" s="403"/>
      <c r="K31" s="380" t="s">
        <v>5</v>
      </c>
      <c r="L31" s="401"/>
      <c r="M31" s="382" t="s">
        <v>57</v>
      </c>
      <c r="N31" s="381"/>
    </row>
    <row r="32" spans="1:14" ht="27.75" customHeight="1">
      <c r="A32" s="70"/>
      <c r="B32" s="70"/>
      <c r="C32" s="389" t="s">
        <v>204</v>
      </c>
      <c r="D32" s="390"/>
      <c r="E32" s="391"/>
      <c r="F32" s="438"/>
      <c r="G32" s="413"/>
      <c r="H32" s="198" t="s">
        <v>10</v>
      </c>
      <c r="I32" s="199">
        <f>IF(G32="はい","寄附金","")</f>
      </c>
      <c r="J32" s="413"/>
      <c r="K32" s="198" t="s">
        <v>10</v>
      </c>
      <c r="L32" s="199">
        <f>IF(J32="はい","寄附金","")</f>
      </c>
      <c r="M32" s="435">
        <f>IF(G32="はい",VLOOKUP("基準1",基準選択肢C,2),IF(J32="はい",VLOOKUP("基準1",基準選択肢C,2),""))</f>
      </c>
      <c r="N32" s="435">
        <f>IF(G32="はい","基準1",IF(J32="はい","基準1",""))</f>
      </c>
    </row>
    <row r="33" spans="1:14" ht="27.75" customHeight="1">
      <c r="A33" s="70"/>
      <c r="B33" s="70"/>
      <c r="C33" s="439"/>
      <c r="D33" s="440"/>
      <c r="E33" s="440"/>
      <c r="F33" s="441"/>
      <c r="G33" s="436"/>
      <c r="H33" s="198" t="s">
        <v>74</v>
      </c>
      <c r="I33" s="180"/>
      <c r="J33" s="436"/>
      <c r="K33" s="198" t="s">
        <v>74</v>
      </c>
      <c r="L33" s="180"/>
      <c r="M33" s="377"/>
      <c r="N33" s="377"/>
    </row>
    <row r="34" spans="1:14" ht="75.75" customHeight="1">
      <c r="A34" s="70"/>
      <c r="B34" s="70"/>
      <c r="C34" s="442"/>
      <c r="D34" s="443"/>
      <c r="E34" s="443"/>
      <c r="F34" s="444"/>
      <c r="G34" s="437"/>
      <c r="H34" s="200" t="s">
        <v>30</v>
      </c>
      <c r="I34" s="182"/>
      <c r="J34" s="437"/>
      <c r="K34" s="200" t="s">
        <v>30</v>
      </c>
      <c r="L34" s="182"/>
      <c r="M34" s="378"/>
      <c r="N34" s="378"/>
    </row>
    <row r="35" spans="1:14" ht="48.75" customHeight="1">
      <c r="A35" s="70"/>
      <c r="B35" s="70"/>
      <c r="C35" s="389" t="s">
        <v>205</v>
      </c>
      <c r="D35" s="445"/>
      <c r="E35" s="445"/>
      <c r="F35" s="411" t="s">
        <v>78</v>
      </c>
      <c r="G35" s="413"/>
      <c r="H35" s="198" t="s">
        <v>12</v>
      </c>
      <c r="I35" s="182"/>
      <c r="J35" s="413"/>
      <c r="K35" s="198" t="s">
        <v>12</v>
      </c>
      <c r="L35" s="182"/>
      <c r="M35" s="376">
        <f>IF(G35="はい",VLOOKUP("基準1と5",基準選択肢C,2),IF(J35="はい",VLOOKUP("基準1と5",基準選択肢C,2),""))</f>
      </c>
      <c r="N35" s="376">
        <f>IF(G35="はい","基準1と5",IF(J35="はい","基準1と5",""))</f>
      </c>
    </row>
    <row r="36" spans="1:14" ht="48.75" customHeight="1">
      <c r="A36" s="70"/>
      <c r="B36" s="70"/>
      <c r="C36" s="446"/>
      <c r="D36" s="447"/>
      <c r="E36" s="447"/>
      <c r="F36" s="412"/>
      <c r="G36" s="414"/>
      <c r="H36" s="245" t="s">
        <v>13</v>
      </c>
      <c r="I36" s="182"/>
      <c r="J36" s="414"/>
      <c r="K36" s="245" t="s">
        <v>13</v>
      </c>
      <c r="L36" s="182"/>
      <c r="M36" s="379"/>
      <c r="N36" s="379"/>
    </row>
    <row r="37" spans="1:14" ht="48.75" customHeight="1">
      <c r="A37" s="70"/>
      <c r="B37" s="70"/>
      <c r="C37" s="446"/>
      <c r="D37" s="447"/>
      <c r="E37" s="447"/>
      <c r="F37" s="415" t="s">
        <v>79</v>
      </c>
      <c r="G37" s="413"/>
      <c r="H37" s="198" t="s">
        <v>12</v>
      </c>
      <c r="I37" s="182"/>
      <c r="J37" s="413"/>
      <c r="K37" s="198" t="s">
        <v>12</v>
      </c>
      <c r="L37" s="182"/>
      <c r="M37" s="376">
        <f>IF(G37="はい",VLOOKUP("基準1と6",基準選択肢C,2),IF(J37="はい",VLOOKUP("基準1と6",基準選択肢C,2),""))</f>
      </c>
      <c r="N37" s="376">
        <f>IF(G37="はい","基準1と6",IF(J37="はい","基準1と6",""))</f>
      </c>
    </row>
    <row r="38" spans="1:14" ht="48.75" customHeight="1">
      <c r="A38" s="70"/>
      <c r="B38" s="70"/>
      <c r="C38" s="392"/>
      <c r="D38" s="393"/>
      <c r="E38" s="393"/>
      <c r="F38" s="416"/>
      <c r="G38" s="414"/>
      <c r="H38" s="245" t="s">
        <v>13</v>
      </c>
      <c r="I38" s="182"/>
      <c r="J38" s="414"/>
      <c r="K38" s="245" t="s">
        <v>13</v>
      </c>
      <c r="L38" s="182"/>
      <c r="M38" s="379"/>
      <c r="N38" s="379"/>
    </row>
    <row r="39" spans="1:14" ht="48.75" customHeight="1">
      <c r="A39" s="70"/>
      <c r="B39" s="70"/>
      <c r="C39" s="383" t="s">
        <v>167</v>
      </c>
      <c r="D39" s="384"/>
      <c r="E39" s="385"/>
      <c r="F39" s="411" t="s">
        <v>78</v>
      </c>
      <c r="G39" s="413"/>
      <c r="H39" s="245" t="s">
        <v>50</v>
      </c>
      <c r="I39" s="182"/>
      <c r="J39" s="413"/>
      <c r="K39" s="245" t="s">
        <v>50</v>
      </c>
      <c r="L39" s="182"/>
      <c r="M39" s="376">
        <f>IF(G39="はい",VLOOKUP("基準1と5",基準選択肢C,2),IF(J39="はい",VLOOKUP("基準1と5",基準選択肢C,2),""))</f>
      </c>
      <c r="N39" s="376">
        <f>IF(G39="はい","基準1と5",IF(J39="はい","基準1と5",""))</f>
      </c>
    </row>
    <row r="40" spans="1:14" ht="48.75" customHeight="1">
      <c r="A40" s="70"/>
      <c r="B40" s="70"/>
      <c r="C40" s="408"/>
      <c r="D40" s="409"/>
      <c r="E40" s="410"/>
      <c r="F40" s="412"/>
      <c r="G40" s="414"/>
      <c r="H40" s="198" t="s">
        <v>74</v>
      </c>
      <c r="I40" s="180"/>
      <c r="J40" s="414"/>
      <c r="K40" s="198" t="s">
        <v>74</v>
      </c>
      <c r="L40" s="180"/>
      <c r="M40" s="379"/>
      <c r="N40" s="379"/>
    </row>
    <row r="41" spans="1:14" ht="48.75" customHeight="1">
      <c r="A41" s="70"/>
      <c r="B41" s="70"/>
      <c r="C41" s="408"/>
      <c r="D41" s="409"/>
      <c r="E41" s="410"/>
      <c r="F41" s="415" t="s">
        <v>79</v>
      </c>
      <c r="G41" s="413"/>
      <c r="H41" s="245" t="s">
        <v>50</v>
      </c>
      <c r="I41" s="182"/>
      <c r="J41" s="413"/>
      <c r="K41" s="245" t="s">
        <v>50</v>
      </c>
      <c r="L41" s="182"/>
      <c r="M41" s="376">
        <f>IF(G41="はい",VLOOKUP("基準1と6",基準選択肢C,2),IF(J41="はい",VLOOKUP("基準1と6",基準選択肢C,2),""))</f>
      </c>
      <c r="N41" s="376">
        <f>IF(G41="はい","基準1と6",IF(J41="はい","基準1と6",""))</f>
      </c>
    </row>
    <row r="42" spans="1:14" ht="48.75" customHeight="1">
      <c r="A42" s="70"/>
      <c r="B42" s="70"/>
      <c r="C42" s="386"/>
      <c r="D42" s="387"/>
      <c r="E42" s="388"/>
      <c r="F42" s="416"/>
      <c r="G42" s="414"/>
      <c r="H42" s="198" t="s">
        <v>74</v>
      </c>
      <c r="I42" s="180"/>
      <c r="J42" s="414"/>
      <c r="K42" s="198" t="s">
        <v>74</v>
      </c>
      <c r="L42" s="180"/>
      <c r="M42" s="379"/>
      <c r="N42" s="379"/>
    </row>
    <row r="43" spans="1:14" ht="97.5" customHeight="1">
      <c r="A43" s="70"/>
      <c r="B43" s="70"/>
      <c r="C43" s="383" t="s">
        <v>206</v>
      </c>
      <c r="D43" s="384"/>
      <c r="E43" s="385"/>
      <c r="F43" s="267" t="s">
        <v>78</v>
      </c>
      <c r="G43" s="183"/>
      <c r="H43" s="245" t="s">
        <v>49</v>
      </c>
      <c r="I43" s="182"/>
      <c r="J43" s="183"/>
      <c r="K43" s="245" t="s">
        <v>49</v>
      </c>
      <c r="L43" s="182"/>
      <c r="M43" s="268">
        <f>IF(G43="はい",VLOOKUP("基準1と5",基準選択肢C,2),IF(J43="はい",VLOOKUP("基準1と5",基準選択肢C,2),""))</f>
      </c>
      <c r="N43" s="274">
        <f>IF(G43="はい","基準1と5",IF(J43="はい","基準1と5",""))</f>
      </c>
    </row>
    <row r="44" spans="1:14" ht="97.5" customHeight="1">
      <c r="A44" s="70"/>
      <c r="B44" s="70"/>
      <c r="C44" s="386"/>
      <c r="D44" s="387"/>
      <c r="E44" s="388"/>
      <c r="F44" s="269" t="s">
        <v>79</v>
      </c>
      <c r="G44" s="183"/>
      <c r="H44" s="245" t="s">
        <v>49</v>
      </c>
      <c r="I44" s="182"/>
      <c r="J44" s="183"/>
      <c r="K44" s="245" t="s">
        <v>49</v>
      </c>
      <c r="L44" s="182"/>
      <c r="M44" s="268">
        <f>IF(G44="はい",VLOOKUP("基準1と6",基準選択肢C,2),IF(J44="はい",VLOOKUP("基準1と6",基準選択肢C,2),""))</f>
      </c>
      <c r="N44" s="274">
        <f>IF(G44="はい","基準1と6",IF(J44="はい","基準1と6",""))</f>
      </c>
    </row>
    <row r="45" spans="1:14" ht="97.5" customHeight="1">
      <c r="A45" s="70"/>
      <c r="B45" s="70"/>
      <c r="C45" s="383" t="s">
        <v>151</v>
      </c>
      <c r="D45" s="384"/>
      <c r="E45" s="385"/>
      <c r="F45" s="267" t="s">
        <v>78</v>
      </c>
      <c r="G45" s="183"/>
      <c r="H45" s="198" t="s">
        <v>11</v>
      </c>
      <c r="I45" s="182"/>
      <c r="J45" s="183"/>
      <c r="K45" s="198" t="s">
        <v>11</v>
      </c>
      <c r="L45" s="182"/>
      <c r="M45" s="268">
        <f>IF(G45="はい",VLOOKUP("基準1と5",基準選択肢C,2),IF(J45="はい",VLOOKUP("基準1と5",基準選択肢C,2),""))</f>
      </c>
      <c r="N45" s="274">
        <f>IF(G45="はい","基準1と5",IF(J45="はい","基準1と5",""))</f>
      </c>
    </row>
    <row r="46" spans="1:14" ht="97.5" customHeight="1">
      <c r="A46" s="70"/>
      <c r="B46" s="70"/>
      <c r="C46" s="386"/>
      <c r="D46" s="387"/>
      <c r="E46" s="388"/>
      <c r="F46" s="269" t="s">
        <v>79</v>
      </c>
      <c r="G46" s="183"/>
      <c r="H46" s="198" t="s">
        <v>11</v>
      </c>
      <c r="I46" s="182"/>
      <c r="J46" s="183"/>
      <c r="K46" s="198" t="s">
        <v>11</v>
      </c>
      <c r="L46" s="182"/>
      <c r="M46" s="268">
        <f>IF(G46="はい",VLOOKUP("基準1と6",基準選択肢C,2),IF(J46="はい",VLOOKUP("基準1と6",基準選択肢C,2),""))</f>
      </c>
      <c r="N46" s="274">
        <f>IF(G46="はい","基準1と6",IF(J46="はい","基準1と6",""))</f>
      </c>
    </row>
    <row r="47" spans="1:14" ht="97.5" customHeight="1">
      <c r="A47" s="70"/>
      <c r="B47" s="70"/>
      <c r="C47" s="389" t="s">
        <v>140</v>
      </c>
      <c r="D47" s="390"/>
      <c r="E47" s="391"/>
      <c r="F47" s="267" t="s">
        <v>78</v>
      </c>
      <c r="G47" s="182"/>
      <c r="H47" s="201" t="s">
        <v>11</v>
      </c>
      <c r="I47" s="182"/>
      <c r="J47" s="182"/>
      <c r="K47" s="201" t="s">
        <v>11</v>
      </c>
      <c r="L47" s="182"/>
      <c r="M47" s="268">
        <f>IF(G47="はい",VLOOKUP("基準1と5",基準選択肢C,2),IF(J47="はい",VLOOKUP("基準1と5",基準選択肢C,2),""))</f>
      </c>
      <c r="N47" s="274">
        <f>IF(G47="はい","基準1と5",IF(J47="はい","基準1と5",""))</f>
      </c>
    </row>
    <row r="48" spans="1:14" ht="97.5" customHeight="1">
      <c r="A48" s="70"/>
      <c r="B48" s="70"/>
      <c r="C48" s="392"/>
      <c r="D48" s="393"/>
      <c r="E48" s="393"/>
      <c r="F48" s="269" t="s">
        <v>79</v>
      </c>
      <c r="G48" s="186"/>
      <c r="H48" s="198" t="s">
        <v>11</v>
      </c>
      <c r="I48" s="182"/>
      <c r="J48" s="186"/>
      <c r="K48" s="198" t="s">
        <v>11</v>
      </c>
      <c r="L48" s="182"/>
      <c r="M48" s="268">
        <f>IF(G48="はい",VLOOKUP("基準1と6",基準選択肢C,2),IF(J48="はい",VLOOKUP("基準1と6",基準選択肢C,2),""))</f>
      </c>
      <c r="N48" s="274">
        <f>IF(G48="はい","基準1と6",IF(J48="はい","基準1と6",""))</f>
      </c>
    </row>
    <row r="49" spans="1:14" ht="19.5" customHeight="1">
      <c r="A49" s="70"/>
      <c r="B49" s="70"/>
      <c r="C49" s="202"/>
      <c r="D49" s="202"/>
      <c r="E49" s="203"/>
      <c r="F49" s="203"/>
      <c r="G49" s="204"/>
      <c r="H49" s="202"/>
      <c r="I49" s="205"/>
      <c r="J49" s="205"/>
      <c r="K49" s="205"/>
      <c r="L49" s="205"/>
      <c r="M49" s="205"/>
      <c r="N49" s="70"/>
    </row>
    <row r="50" spans="1:14" ht="31.5" customHeight="1">
      <c r="A50" s="70"/>
      <c r="B50" s="70"/>
      <c r="C50" s="84"/>
      <c r="D50" s="85"/>
      <c r="E50" s="260" t="s">
        <v>207</v>
      </c>
      <c r="F50" s="172" t="s">
        <v>109</v>
      </c>
      <c r="G50" s="394">
        <f>IF(G21="","",G21)</f>
      </c>
      <c r="H50" s="395"/>
      <c r="I50" s="395"/>
      <c r="J50" s="395"/>
      <c r="K50" s="395"/>
      <c r="L50" s="395"/>
      <c r="M50" s="396"/>
      <c r="N50" s="70"/>
    </row>
    <row r="51" spans="1:14" ht="19.5" customHeight="1">
      <c r="A51" s="70"/>
      <c r="B51" s="70"/>
      <c r="C51" s="84"/>
      <c r="D51" s="84"/>
      <c r="E51" s="126"/>
      <c r="F51" s="126"/>
      <c r="G51" s="84"/>
      <c r="H51" s="84"/>
      <c r="I51" s="126"/>
      <c r="J51" s="126"/>
      <c r="K51" s="126"/>
      <c r="L51" s="126"/>
      <c r="M51" s="126"/>
      <c r="N51" s="70"/>
    </row>
    <row r="52" spans="1:14" ht="21" customHeight="1">
      <c r="A52" s="70"/>
      <c r="B52" s="70"/>
      <c r="C52" s="397"/>
      <c r="D52" s="398"/>
      <c r="E52" s="399"/>
      <c r="F52" s="261"/>
      <c r="G52" s="380" t="s">
        <v>27</v>
      </c>
      <c r="H52" s="400"/>
      <c r="I52" s="401"/>
      <c r="J52" s="380" t="s">
        <v>28</v>
      </c>
      <c r="K52" s="400"/>
      <c r="L52" s="401"/>
      <c r="M52" s="380" t="s">
        <v>80</v>
      </c>
      <c r="N52" s="381"/>
    </row>
    <row r="53" spans="1:14" ht="21" customHeight="1">
      <c r="A53" s="70"/>
      <c r="B53" s="70"/>
      <c r="C53" s="262"/>
      <c r="D53" s="263"/>
      <c r="E53" s="264"/>
      <c r="F53" s="265"/>
      <c r="G53" s="402" t="s">
        <v>14</v>
      </c>
      <c r="H53" s="380" t="s">
        <v>29</v>
      </c>
      <c r="I53" s="401"/>
      <c r="J53" s="402" t="s">
        <v>14</v>
      </c>
      <c r="K53" s="380" t="s">
        <v>29</v>
      </c>
      <c r="L53" s="401"/>
      <c r="M53" s="380" t="s">
        <v>29</v>
      </c>
      <c r="N53" s="381"/>
    </row>
    <row r="54" spans="1:14" ht="52.5" customHeight="1">
      <c r="A54" s="70"/>
      <c r="B54" s="70"/>
      <c r="C54" s="404" t="s">
        <v>3</v>
      </c>
      <c r="D54" s="405"/>
      <c r="E54" s="405"/>
      <c r="F54" s="266"/>
      <c r="G54" s="403"/>
      <c r="H54" s="380" t="s">
        <v>5</v>
      </c>
      <c r="I54" s="401"/>
      <c r="J54" s="403"/>
      <c r="K54" s="380" t="s">
        <v>5</v>
      </c>
      <c r="L54" s="401"/>
      <c r="M54" s="382" t="s">
        <v>57</v>
      </c>
      <c r="N54" s="381"/>
    </row>
    <row r="55" spans="1:14" ht="27.75" customHeight="1">
      <c r="A55" s="70"/>
      <c r="B55" s="70"/>
      <c r="C55" s="389" t="s">
        <v>204</v>
      </c>
      <c r="D55" s="390"/>
      <c r="E55" s="391"/>
      <c r="F55" s="438"/>
      <c r="G55" s="413"/>
      <c r="H55" s="198" t="s">
        <v>10</v>
      </c>
      <c r="I55" s="199">
        <f>IF(G55="はい","寄附金","")</f>
      </c>
      <c r="J55" s="413"/>
      <c r="K55" s="198" t="s">
        <v>10</v>
      </c>
      <c r="L55" s="199">
        <f>IF(J55="はい","寄附金","")</f>
      </c>
      <c r="M55" s="376">
        <f>IF(G55="はい",VLOOKUP("基準1",基準選択肢C,2),IF(J55="はい",VLOOKUP("基準1",基準選択肢C,2),""))</f>
      </c>
      <c r="N55" s="376">
        <f>IF(G55="はい","基準1",IF(J55="はい","基準1",""))</f>
      </c>
    </row>
    <row r="56" spans="1:14" ht="27.75" customHeight="1">
      <c r="A56" s="70"/>
      <c r="B56" s="70"/>
      <c r="C56" s="439"/>
      <c r="D56" s="440"/>
      <c r="E56" s="440"/>
      <c r="F56" s="441"/>
      <c r="G56" s="436"/>
      <c r="H56" s="198" t="s">
        <v>74</v>
      </c>
      <c r="I56" s="180"/>
      <c r="J56" s="436"/>
      <c r="K56" s="198" t="s">
        <v>74</v>
      </c>
      <c r="L56" s="180"/>
      <c r="M56" s="377"/>
      <c r="N56" s="377"/>
    </row>
    <row r="57" spans="1:14" ht="75.75" customHeight="1">
      <c r="A57" s="70"/>
      <c r="B57" s="70"/>
      <c r="C57" s="442"/>
      <c r="D57" s="443"/>
      <c r="E57" s="443"/>
      <c r="F57" s="444"/>
      <c r="G57" s="437"/>
      <c r="H57" s="200" t="s">
        <v>30</v>
      </c>
      <c r="I57" s="182"/>
      <c r="J57" s="437"/>
      <c r="K57" s="200" t="s">
        <v>30</v>
      </c>
      <c r="L57" s="182"/>
      <c r="M57" s="378"/>
      <c r="N57" s="378"/>
    </row>
    <row r="58" spans="1:14" ht="48.75" customHeight="1">
      <c r="A58" s="70"/>
      <c r="B58" s="70"/>
      <c r="C58" s="389" t="s">
        <v>205</v>
      </c>
      <c r="D58" s="445"/>
      <c r="E58" s="445"/>
      <c r="F58" s="411" t="s">
        <v>78</v>
      </c>
      <c r="G58" s="413"/>
      <c r="H58" s="198" t="s">
        <v>12</v>
      </c>
      <c r="I58" s="182"/>
      <c r="J58" s="413"/>
      <c r="K58" s="198" t="s">
        <v>12</v>
      </c>
      <c r="L58" s="182"/>
      <c r="M58" s="376">
        <f>IF(G58="はい",VLOOKUP("基準1と5",基準選択肢C,2),IF(J58="はい",VLOOKUP("基準1と5",基準選択肢C,2),""))</f>
      </c>
      <c r="N58" s="376">
        <f>IF(G58="はい","基準1と5",IF(J58="はい","基準1と5",""))</f>
      </c>
    </row>
    <row r="59" spans="1:14" ht="48.75" customHeight="1">
      <c r="A59" s="70"/>
      <c r="B59" s="70"/>
      <c r="C59" s="446"/>
      <c r="D59" s="447"/>
      <c r="E59" s="447"/>
      <c r="F59" s="412"/>
      <c r="G59" s="414"/>
      <c r="H59" s="245" t="s">
        <v>13</v>
      </c>
      <c r="I59" s="182"/>
      <c r="J59" s="414"/>
      <c r="K59" s="245" t="s">
        <v>13</v>
      </c>
      <c r="L59" s="182"/>
      <c r="M59" s="379"/>
      <c r="N59" s="379"/>
    </row>
    <row r="60" spans="1:14" ht="48.75" customHeight="1">
      <c r="A60" s="70"/>
      <c r="B60" s="70"/>
      <c r="C60" s="446"/>
      <c r="D60" s="447"/>
      <c r="E60" s="447"/>
      <c r="F60" s="415" t="s">
        <v>79</v>
      </c>
      <c r="G60" s="413"/>
      <c r="H60" s="198" t="s">
        <v>12</v>
      </c>
      <c r="I60" s="182"/>
      <c r="J60" s="413"/>
      <c r="K60" s="198" t="s">
        <v>12</v>
      </c>
      <c r="L60" s="182"/>
      <c r="M60" s="376">
        <f>IF(G60="はい",VLOOKUP("基準1と6",基準選択肢C,2),IF(J60="はい",VLOOKUP("基準1と6",基準選択肢C,2),""))</f>
      </c>
      <c r="N60" s="376">
        <f>IF(G60="はい","基準1と6",IF(J60="はい","基準1と6",""))</f>
      </c>
    </row>
    <row r="61" spans="1:14" ht="48.75" customHeight="1">
      <c r="A61" s="70"/>
      <c r="B61" s="70"/>
      <c r="C61" s="392"/>
      <c r="D61" s="393"/>
      <c r="E61" s="393"/>
      <c r="F61" s="416"/>
      <c r="G61" s="414"/>
      <c r="H61" s="245" t="s">
        <v>13</v>
      </c>
      <c r="I61" s="182"/>
      <c r="J61" s="414"/>
      <c r="K61" s="245" t="s">
        <v>13</v>
      </c>
      <c r="L61" s="182"/>
      <c r="M61" s="379"/>
      <c r="N61" s="379"/>
    </row>
    <row r="62" spans="1:14" ht="48.75" customHeight="1">
      <c r="A62" s="70"/>
      <c r="B62" s="70"/>
      <c r="C62" s="383" t="s">
        <v>167</v>
      </c>
      <c r="D62" s="384"/>
      <c r="E62" s="385"/>
      <c r="F62" s="411" t="s">
        <v>78</v>
      </c>
      <c r="G62" s="413"/>
      <c r="H62" s="245" t="s">
        <v>50</v>
      </c>
      <c r="I62" s="182"/>
      <c r="J62" s="413"/>
      <c r="K62" s="245" t="s">
        <v>50</v>
      </c>
      <c r="L62" s="182"/>
      <c r="M62" s="376">
        <f>IF(G62="はい",VLOOKUP("基準1と5",基準選択肢C,2),IF(J62="はい",VLOOKUP("基準1と5",基準選択肢C,2),""))</f>
      </c>
      <c r="N62" s="376">
        <f>IF(G62="はい","基準1と5",IF(J62="はい","基準1と5",""))</f>
      </c>
    </row>
    <row r="63" spans="1:14" ht="48.75" customHeight="1">
      <c r="A63" s="70"/>
      <c r="B63" s="70"/>
      <c r="C63" s="408"/>
      <c r="D63" s="409"/>
      <c r="E63" s="410"/>
      <c r="F63" s="412"/>
      <c r="G63" s="414"/>
      <c r="H63" s="198" t="s">
        <v>74</v>
      </c>
      <c r="I63" s="180"/>
      <c r="J63" s="414"/>
      <c r="K63" s="198" t="s">
        <v>74</v>
      </c>
      <c r="L63" s="180"/>
      <c r="M63" s="379"/>
      <c r="N63" s="379"/>
    </row>
    <row r="64" spans="1:14" ht="48.75" customHeight="1">
      <c r="A64" s="70"/>
      <c r="B64" s="70"/>
      <c r="C64" s="408"/>
      <c r="D64" s="409"/>
      <c r="E64" s="410"/>
      <c r="F64" s="415" t="s">
        <v>79</v>
      </c>
      <c r="G64" s="413"/>
      <c r="H64" s="245" t="s">
        <v>50</v>
      </c>
      <c r="I64" s="182"/>
      <c r="J64" s="413"/>
      <c r="K64" s="245" t="s">
        <v>50</v>
      </c>
      <c r="L64" s="182"/>
      <c r="M64" s="376">
        <f>IF(G64="はい",VLOOKUP("基準1と6",基準選択肢C,2),IF(J64="はい",VLOOKUP("基準1と6",基準選択肢C,2),""))</f>
      </c>
      <c r="N64" s="376">
        <f>IF(G64="はい","基準1と6",IF(J64="はい","基準1と6",""))</f>
      </c>
    </row>
    <row r="65" spans="1:14" ht="48.75" customHeight="1">
      <c r="A65" s="70"/>
      <c r="B65" s="70"/>
      <c r="C65" s="386"/>
      <c r="D65" s="387"/>
      <c r="E65" s="388"/>
      <c r="F65" s="416"/>
      <c r="G65" s="414"/>
      <c r="H65" s="198" t="s">
        <v>74</v>
      </c>
      <c r="I65" s="180"/>
      <c r="J65" s="414"/>
      <c r="K65" s="198" t="s">
        <v>74</v>
      </c>
      <c r="L65" s="180"/>
      <c r="M65" s="379"/>
      <c r="N65" s="379"/>
    </row>
    <row r="66" spans="1:14" ht="97.5" customHeight="1">
      <c r="A66" s="70"/>
      <c r="B66" s="70"/>
      <c r="C66" s="383" t="s">
        <v>206</v>
      </c>
      <c r="D66" s="384"/>
      <c r="E66" s="385"/>
      <c r="F66" s="267" t="s">
        <v>78</v>
      </c>
      <c r="G66" s="183"/>
      <c r="H66" s="245" t="s">
        <v>49</v>
      </c>
      <c r="I66" s="182"/>
      <c r="J66" s="183"/>
      <c r="K66" s="245" t="s">
        <v>49</v>
      </c>
      <c r="L66" s="182"/>
      <c r="M66" s="268">
        <f>IF(G66="はい",VLOOKUP("基準1と5",基準選択肢C,2),IF(J66="はい",VLOOKUP("基準1と5",基準選択肢C,2),""))</f>
      </c>
      <c r="N66" s="268">
        <f>IF(G66="はい","基準1と5",IF(J66="はい","基準1と5",""))</f>
      </c>
    </row>
    <row r="67" spans="1:14" ht="97.5" customHeight="1">
      <c r="A67" s="70"/>
      <c r="B67" s="70"/>
      <c r="C67" s="386"/>
      <c r="D67" s="387"/>
      <c r="E67" s="388"/>
      <c r="F67" s="269" t="s">
        <v>79</v>
      </c>
      <c r="G67" s="183"/>
      <c r="H67" s="245" t="s">
        <v>49</v>
      </c>
      <c r="I67" s="182"/>
      <c r="J67" s="183"/>
      <c r="K67" s="245" t="s">
        <v>49</v>
      </c>
      <c r="L67" s="182"/>
      <c r="M67" s="268">
        <f>IF(G67="はい",VLOOKUP("基準1と6",基準選択肢C,2),IF(J67="はい",VLOOKUP("基準1と6",基準選択肢C,2),""))</f>
      </c>
      <c r="N67" s="268">
        <f>IF(G67="はい","基準1と6",IF(J67="はい","基準1と6",""))</f>
      </c>
    </row>
    <row r="68" spans="1:14" ht="97.5" customHeight="1">
      <c r="A68" s="70"/>
      <c r="B68" s="70"/>
      <c r="C68" s="383" t="s">
        <v>151</v>
      </c>
      <c r="D68" s="384"/>
      <c r="E68" s="385"/>
      <c r="F68" s="267" t="s">
        <v>78</v>
      </c>
      <c r="G68" s="183"/>
      <c r="H68" s="198" t="s">
        <v>11</v>
      </c>
      <c r="I68" s="182"/>
      <c r="J68" s="183"/>
      <c r="K68" s="198" t="s">
        <v>11</v>
      </c>
      <c r="L68" s="182"/>
      <c r="M68" s="268">
        <f>IF(G68="はい",VLOOKUP("基準1と5",基準選択肢C,2),IF(J68="はい",VLOOKUP("基準1と5",基準選択肢C,2),""))</f>
      </c>
      <c r="N68" s="268">
        <f>IF(G68="はい","基準1と5",IF(J68="はい","基準1と5",""))</f>
      </c>
    </row>
    <row r="69" spans="1:14" ht="97.5" customHeight="1">
      <c r="A69" s="70"/>
      <c r="B69" s="70"/>
      <c r="C69" s="386"/>
      <c r="D69" s="387"/>
      <c r="E69" s="388"/>
      <c r="F69" s="269" t="s">
        <v>79</v>
      </c>
      <c r="G69" s="183"/>
      <c r="H69" s="198" t="s">
        <v>11</v>
      </c>
      <c r="I69" s="182"/>
      <c r="J69" s="183"/>
      <c r="K69" s="198" t="s">
        <v>11</v>
      </c>
      <c r="L69" s="182"/>
      <c r="M69" s="268">
        <f>IF(G69="はい",VLOOKUP("基準1と6",基準選択肢C,2),IF(J69="はい",VLOOKUP("基準1と6",基準選択肢C,2),""))</f>
      </c>
      <c r="N69" s="268">
        <f>IF(G69="はい","基準1と6",IF(J69="はい","基準1と6",""))</f>
      </c>
    </row>
    <row r="70" spans="1:14" ht="97.5" customHeight="1">
      <c r="A70" s="70"/>
      <c r="B70" s="70"/>
      <c r="C70" s="389" t="s">
        <v>140</v>
      </c>
      <c r="D70" s="390"/>
      <c r="E70" s="391"/>
      <c r="F70" s="267" t="s">
        <v>78</v>
      </c>
      <c r="G70" s="182"/>
      <c r="H70" s="201" t="s">
        <v>11</v>
      </c>
      <c r="I70" s="182"/>
      <c r="J70" s="182"/>
      <c r="K70" s="201" t="s">
        <v>11</v>
      </c>
      <c r="L70" s="182"/>
      <c r="M70" s="268">
        <f>IF(G70="はい",VLOOKUP("基準1と5",基準選択肢C,2),IF(J70="はい",VLOOKUP("基準1と5",基準選択肢C,2),""))</f>
      </c>
      <c r="N70" s="268">
        <f>IF(G70="はい","基準1と5",IF(J70="はい","基準1と5",""))</f>
      </c>
    </row>
    <row r="71" spans="1:14" ht="97.5" customHeight="1">
      <c r="A71" s="70"/>
      <c r="B71" s="70"/>
      <c r="C71" s="392"/>
      <c r="D71" s="393"/>
      <c r="E71" s="393"/>
      <c r="F71" s="269" t="s">
        <v>79</v>
      </c>
      <c r="G71" s="186"/>
      <c r="H71" s="198" t="s">
        <v>11</v>
      </c>
      <c r="I71" s="182"/>
      <c r="J71" s="186"/>
      <c r="K71" s="198" t="s">
        <v>11</v>
      </c>
      <c r="L71" s="182"/>
      <c r="M71" s="268">
        <f>IF(G71="はい",VLOOKUP("基準1と6",基準選択肢C,2),IF(J71="はい",VLOOKUP("基準1と6",基準選択肢C,2),""))</f>
      </c>
      <c r="N71" s="268">
        <f>IF(G71="はい","基準1と6",IF(J71="はい","基準1と6",""))</f>
      </c>
    </row>
    <row r="72" spans="1:14" ht="19.5" customHeight="1">
      <c r="A72" s="70"/>
      <c r="B72" s="70"/>
      <c r="C72" s="202"/>
      <c r="D72" s="202"/>
      <c r="E72" s="203"/>
      <c r="F72" s="203"/>
      <c r="G72" s="204"/>
      <c r="H72" s="202"/>
      <c r="I72" s="205"/>
      <c r="J72" s="205"/>
      <c r="K72" s="205"/>
      <c r="L72" s="205"/>
      <c r="M72" s="205"/>
      <c r="N72" s="70"/>
    </row>
    <row r="73" spans="1:14" ht="31.5" customHeight="1">
      <c r="A73" s="70"/>
      <c r="B73" s="70"/>
      <c r="C73" s="84"/>
      <c r="D73" s="85"/>
      <c r="E73" s="260" t="s">
        <v>207</v>
      </c>
      <c r="F73" s="172" t="s">
        <v>103</v>
      </c>
      <c r="G73" s="394">
        <f>IF(G22="","",G22)</f>
      </c>
      <c r="H73" s="395"/>
      <c r="I73" s="395"/>
      <c r="J73" s="395"/>
      <c r="K73" s="395"/>
      <c r="L73" s="395"/>
      <c r="M73" s="396"/>
      <c r="N73" s="70"/>
    </row>
    <row r="74" spans="1:14" ht="19.5" customHeight="1">
      <c r="A74" s="70"/>
      <c r="B74" s="70"/>
      <c r="C74" s="84"/>
      <c r="D74" s="84"/>
      <c r="E74" s="126"/>
      <c r="F74" s="126"/>
      <c r="G74" s="84"/>
      <c r="H74" s="84"/>
      <c r="I74" s="126"/>
      <c r="J74" s="126"/>
      <c r="K74" s="126"/>
      <c r="L74" s="126"/>
      <c r="M74" s="126"/>
      <c r="N74" s="70"/>
    </row>
    <row r="75" spans="1:14" ht="21" customHeight="1">
      <c r="A75" s="70"/>
      <c r="B75" s="70"/>
      <c r="C75" s="397"/>
      <c r="D75" s="398"/>
      <c r="E75" s="399"/>
      <c r="F75" s="261"/>
      <c r="G75" s="380" t="s">
        <v>27</v>
      </c>
      <c r="H75" s="400"/>
      <c r="I75" s="401"/>
      <c r="J75" s="380" t="s">
        <v>28</v>
      </c>
      <c r="K75" s="400"/>
      <c r="L75" s="401"/>
      <c r="M75" s="380" t="s">
        <v>80</v>
      </c>
      <c r="N75" s="381"/>
    </row>
    <row r="76" spans="1:14" ht="21" customHeight="1">
      <c r="A76" s="70"/>
      <c r="B76" s="70"/>
      <c r="C76" s="262"/>
      <c r="D76" s="263"/>
      <c r="E76" s="264"/>
      <c r="F76" s="265"/>
      <c r="G76" s="402" t="s">
        <v>14</v>
      </c>
      <c r="H76" s="380" t="s">
        <v>29</v>
      </c>
      <c r="I76" s="401"/>
      <c r="J76" s="402" t="s">
        <v>14</v>
      </c>
      <c r="K76" s="380" t="s">
        <v>29</v>
      </c>
      <c r="L76" s="401"/>
      <c r="M76" s="380" t="s">
        <v>29</v>
      </c>
      <c r="N76" s="381"/>
    </row>
    <row r="77" spans="1:14" ht="52.5" customHeight="1">
      <c r="A77" s="70"/>
      <c r="B77" s="70"/>
      <c r="C77" s="404" t="s">
        <v>3</v>
      </c>
      <c r="D77" s="405"/>
      <c r="E77" s="405"/>
      <c r="F77" s="266"/>
      <c r="G77" s="403"/>
      <c r="H77" s="380" t="s">
        <v>5</v>
      </c>
      <c r="I77" s="401"/>
      <c r="J77" s="403"/>
      <c r="K77" s="380" t="s">
        <v>5</v>
      </c>
      <c r="L77" s="401"/>
      <c r="M77" s="382" t="s">
        <v>57</v>
      </c>
      <c r="N77" s="381"/>
    </row>
    <row r="78" spans="1:14" ht="27.75" customHeight="1">
      <c r="A78" s="70"/>
      <c r="B78" s="70"/>
      <c r="C78" s="389" t="s">
        <v>204</v>
      </c>
      <c r="D78" s="390"/>
      <c r="E78" s="391"/>
      <c r="F78" s="438"/>
      <c r="G78" s="413"/>
      <c r="H78" s="198" t="s">
        <v>10</v>
      </c>
      <c r="I78" s="199">
        <f>IF(G78="はい","寄附金","")</f>
      </c>
      <c r="J78" s="413"/>
      <c r="K78" s="198" t="s">
        <v>10</v>
      </c>
      <c r="L78" s="199">
        <f>IF(J78="はい","寄附金","")</f>
      </c>
      <c r="M78" s="376">
        <f>IF(G78="はい",VLOOKUP("基準1",基準選択肢C,2),IF(J78="はい",VLOOKUP("基準1",基準選択肢C,2),""))</f>
      </c>
      <c r="N78" s="376">
        <f>IF(G78="はい","基準1",IF(J78="はい","基準1",""))</f>
      </c>
    </row>
    <row r="79" spans="1:14" ht="27.75" customHeight="1">
      <c r="A79" s="70"/>
      <c r="B79" s="70"/>
      <c r="C79" s="439"/>
      <c r="D79" s="440"/>
      <c r="E79" s="440"/>
      <c r="F79" s="441"/>
      <c r="G79" s="436"/>
      <c r="H79" s="198" t="s">
        <v>74</v>
      </c>
      <c r="I79" s="180"/>
      <c r="J79" s="436"/>
      <c r="K79" s="198" t="s">
        <v>74</v>
      </c>
      <c r="L79" s="180"/>
      <c r="M79" s="377"/>
      <c r="N79" s="377"/>
    </row>
    <row r="80" spans="1:14" ht="75.75" customHeight="1">
      <c r="A80" s="70"/>
      <c r="B80" s="70"/>
      <c r="C80" s="442"/>
      <c r="D80" s="443"/>
      <c r="E80" s="443"/>
      <c r="F80" s="444"/>
      <c r="G80" s="437"/>
      <c r="H80" s="200" t="s">
        <v>30</v>
      </c>
      <c r="I80" s="182"/>
      <c r="J80" s="437"/>
      <c r="K80" s="200" t="s">
        <v>30</v>
      </c>
      <c r="L80" s="182"/>
      <c r="M80" s="378"/>
      <c r="N80" s="378"/>
    </row>
    <row r="81" spans="1:14" ht="48.75" customHeight="1">
      <c r="A81" s="70"/>
      <c r="B81" s="70"/>
      <c r="C81" s="389" t="s">
        <v>205</v>
      </c>
      <c r="D81" s="445"/>
      <c r="E81" s="445"/>
      <c r="F81" s="411" t="s">
        <v>78</v>
      </c>
      <c r="G81" s="413"/>
      <c r="H81" s="198" t="s">
        <v>12</v>
      </c>
      <c r="I81" s="182"/>
      <c r="J81" s="413"/>
      <c r="K81" s="198" t="s">
        <v>12</v>
      </c>
      <c r="L81" s="182"/>
      <c r="M81" s="376">
        <f>IF(G81="はい",VLOOKUP("基準1と5",基準選択肢C,2),IF(J81="はい",VLOOKUP("基準1と5",基準選択肢C,2),""))</f>
      </c>
      <c r="N81" s="376">
        <f>IF(G81="はい","基準1と5",IF(J81="はい","基準1と5",""))</f>
      </c>
    </row>
    <row r="82" spans="1:14" ht="48.75" customHeight="1">
      <c r="A82" s="70"/>
      <c r="B82" s="70"/>
      <c r="C82" s="446"/>
      <c r="D82" s="447"/>
      <c r="E82" s="447"/>
      <c r="F82" s="412"/>
      <c r="G82" s="414"/>
      <c r="H82" s="245" t="s">
        <v>13</v>
      </c>
      <c r="I82" s="182"/>
      <c r="J82" s="414"/>
      <c r="K82" s="245" t="s">
        <v>13</v>
      </c>
      <c r="L82" s="182"/>
      <c r="M82" s="379"/>
      <c r="N82" s="379"/>
    </row>
    <row r="83" spans="1:14" ht="48.75" customHeight="1">
      <c r="A83" s="70"/>
      <c r="B83" s="70"/>
      <c r="C83" s="446"/>
      <c r="D83" s="447"/>
      <c r="E83" s="447"/>
      <c r="F83" s="415" t="s">
        <v>79</v>
      </c>
      <c r="G83" s="413"/>
      <c r="H83" s="198" t="s">
        <v>12</v>
      </c>
      <c r="I83" s="182"/>
      <c r="J83" s="413"/>
      <c r="K83" s="198" t="s">
        <v>12</v>
      </c>
      <c r="L83" s="182"/>
      <c r="M83" s="376">
        <f>IF(G83="はい",VLOOKUP("基準1と6",基準選択肢C,2),IF(J83="はい",VLOOKUP("基準1と6",基準選択肢C,2),""))</f>
      </c>
      <c r="N83" s="376">
        <f>IF(G83="はい","基準1と6",IF(J83="はい","基準1と6",""))</f>
      </c>
    </row>
    <row r="84" spans="1:14" ht="48.75" customHeight="1">
      <c r="A84" s="70"/>
      <c r="B84" s="70"/>
      <c r="C84" s="392"/>
      <c r="D84" s="393"/>
      <c r="E84" s="393"/>
      <c r="F84" s="416"/>
      <c r="G84" s="414"/>
      <c r="H84" s="245" t="s">
        <v>13</v>
      </c>
      <c r="I84" s="182"/>
      <c r="J84" s="414"/>
      <c r="K84" s="245" t="s">
        <v>13</v>
      </c>
      <c r="L84" s="182"/>
      <c r="M84" s="379"/>
      <c r="N84" s="379"/>
    </row>
    <row r="85" spans="1:14" ht="48.75" customHeight="1">
      <c r="A85" s="70"/>
      <c r="B85" s="70"/>
      <c r="C85" s="383" t="s">
        <v>167</v>
      </c>
      <c r="D85" s="384"/>
      <c r="E85" s="385"/>
      <c r="F85" s="411" t="s">
        <v>78</v>
      </c>
      <c r="G85" s="413"/>
      <c r="H85" s="245" t="s">
        <v>50</v>
      </c>
      <c r="I85" s="182"/>
      <c r="J85" s="413"/>
      <c r="K85" s="245" t="s">
        <v>50</v>
      </c>
      <c r="L85" s="182"/>
      <c r="M85" s="376">
        <f>IF(G85="はい",VLOOKUP("基準1と5",基準選択肢C,2),IF(J85="はい",VLOOKUP("基準1と5",基準選択肢C,2),""))</f>
      </c>
      <c r="N85" s="376">
        <f>IF(G85="はい","基準1と5",IF(J85="はい","基準1と5",""))</f>
      </c>
    </row>
    <row r="86" spans="1:14" ht="48.75" customHeight="1">
      <c r="A86" s="70"/>
      <c r="B86" s="70"/>
      <c r="C86" s="408"/>
      <c r="D86" s="409"/>
      <c r="E86" s="410"/>
      <c r="F86" s="412"/>
      <c r="G86" s="414"/>
      <c r="H86" s="198" t="s">
        <v>74</v>
      </c>
      <c r="I86" s="180"/>
      <c r="J86" s="414"/>
      <c r="K86" s="198" t="s">
        <v>74</v>
      </c>
      <c r="L86" s="180"/>
      <c r="M86" s="379"/>
      <c r="N86" s="379"/>
    </row>
    <row r="87" spans="1:14" ht="48.75" customHeight="1">
      <c r="A87" s="70"/>
      <c r="B87" s="70"/>
      <c r="C87" s="408"/>
      <c r="D87" s="409"/>
      <c r="E87" s="410"/>
      <c r="F87" s="415" t="s">
        <v>79</v>
      </c>
      <c r="G87" s="413"/>
      <c r="H87" s="245" t="s">
        <v>50</v>
      </c>
      <c r="I87" s="182"/>
      <c r="J87" s="413"/>
      <c r="K87" s="245" t="s">
        <v>50</v>
      </c>
      <c r="L87" s="182"/>
      <c r="M87" s="376">
        <f>IF(G87="はい",VLOOKUP("基準1と6",基準選択肢C,2),IF(J87="はい",VLOOKUP("基準1と6",基準選択肢C,2),""))</f>
      </c>
      <c r="N87" s="376">
        <f>IF(G87="はい","基準1と6",IF(J87="はい","基準1と6",""))</f>
      </c>
    </row>
    <row r="88" spans="1:14" ht="48.75" customHeight="1">
      <c r="A88" s="70"/>
      <c r="B88" s="70"/>
      <c r="C88" s="386"/>
      <c r="D88" s="387"/>
      <c r="E88" s="388"/>
      <c r="F88" s="416"/>
      <c r="G88" s="414"/>
      <c r="H88" s="198" t="s">
        <v>74</v>
      </c>
      <c r="I88" s="180"/>
      <c r="J88" s="414"/>
      <c r="K88" s="198" t="s">
        <v>74</v>
      </c>
      <c r="L88" s="180"/>
      <c r="M88" s="379"/>
      <c r="N88" s="379"/>
    </row>
    <row r="89" spans="1:14" ht="97.5" customHeight="1">
      <c r="A89" s="70"/>
      <c r="B89" s="70"/>
      <c r="C89" s="383" t="s">
        <v>206</v>
      </c>
      <c r="D89" s="384"/>
      <c r="E89" s="385"/>
      <c r="F89" s="267" t="s">
        <v>78</v>
      </c>
      <c r="G89" s="183"/>
      <c r="H89" s="245" t="s">
        <v>49</v>
      </c>
      <c r="I89" s="182"/>
      <c r="J89" s="183"/>
      <c r="K89" s="245" t="s">
        <v>49</v>
      </c>
      <c r="L89" s="182"/>
      <c r="M89" s="268">
        <f>IF(G89="はい",VLOOKUP("基準1と5",基準選択肢C,2),IF(J89="はい",VLOOKUP("基準1と5",基準選択肢C,2),""))</f>
      </c>
      <c r="N89" s="268">
        <f>IF(G89="はい","基準1と5",IF(J89="はい","基準1と5",""))</f>
      </c>
    </row>
    <row r="90" spans="1:14" ht="97.5" customHeight="1">
      <c r="A90" s="70"/>
      <c r="B90" s="70"/>
      <c r="C90" s="386"/>
      <c r="D90" s="387"/>
      <c r="E90" s="388"/>
      <c r="F90" s="269" t="s">
        <v>79</v>
      </c>
      <c r="G90" s="183"/>
      <c r="H90" s="245" t="s">
        <v>49</v>
      </c>
      <c r="I90" s="182"/>
      <c r="J90" s="183"/>
      <c r="K90" s="245" t="s">
        <v>49</v>
      </c>
      <c r="L90" s="182"/>
      <c r="M90" s="268">
        <f>IF(G90="はい",VLOOKUP("基準1と6",基準選択肢C,2),IF(J90="はい",VLOOKUP("基準1と6",基準選択肢C,2),""))</f>
      </c>
      <c r="N90" s="268">
        <f>IF(G90="はい","基準1と6",IF(J90="はい","基準1と6",""))</f>
      </c>
    </row>
    <row r="91" spans="1:14" ht="97.5" customHeight="1">
      <c r="A91" s="70"/>
      <c r="B91" s="70"/>
      <c r="C91" s="383" t="s">
        <v>151</v>
      </c>
      <c r="D91" s="384"/>
      <c r="E91" s="385"/>
      <c r="F91" s="267" t="s">
        <v>78</v>
      </c>
      <c r="G91" s="183"/>
      <c r="H91" s="198" t="s">
        <v>11</v>
      </c>
      <c r="I91" s="182"/>
      <c r="J91" s="183"/>
      <c r="K91" s="198" t="s">
        <v>11</v>
      </c>
      <c r="L91" s="182"/>
      <c r="M91" s="268">
        <f>IF(G91="はい",VLOOKUP("基準1と5",基準選択肢C,2),IF(J91="はい",VLOOKUP("基準1と5",基準選択肢C,2),""))</f>
      </c>
      <c r="N91" s="268">
        <f>IF(G91="はい","基準1と5",IF(J91="はい","基準1と5",""))</f>
      </c>
    </row>
    <row r="92" spans="1:14" ht="97.5" customHeight="1">
      <c r="A92" s="70"/>
      <c r="B92" s="70"/>
      <c r="C92" s="386"/>
      <c r="D92" s="387"/>
      <c r="E92" s="388"/>
      <c r="F92" s="269" t="s">
        <v>79</v>
      </c>
      <c r="G92" s="183"/>
      <c r="H92" s="198" t="s">
        <v>11</v>
      </c>
      <c r="I92" s="182"/>
      <c r="J92" s="183"/>
      <c r="K92" s="198" t="s">
        <v>11</v>
      </c>
      <c r="L92" s="182"/>
      <c r="M92" s="268">
        <f>IF(G92="はい",VLOOKUP("基準1と6",基準選択肢C,2),IF(J92="はい",VLOOKUP("基準1と6",基準選択肢C,2),""))</f>
      </c>
      <c r="N92" s="268">
        <f>IF(G92="はい","基準1と6",IF(J92="はい","基準1と6",""))</f>
      </c>
    </row>
    <row r="93" spans="1:14" ht="97.5" customHeight="1">
      <c r="A93" s="70"/>
      <c r="B93" s="70"/>
      <c r="C93" s="389" t="s">
        <v>140</v>
      </c>
      <c r="D93" s="390"/>
      <c r="E93" s="391"/>
      <c r="F93" s="267" t="s">
        <v>78</v>
      </c>
      <c r="G93" s="182"/>
      <c r="H93" s="201" t="s">
        <v>11</v>
      </c>
      <c r="I93" s="182"/>
      <c r="J93" s="182"/>
      <c r="K93" s="201" t="s">
        <v>11</v>
      </c>
      <c r="L93" s="182"/>
      <c r="M93" s="268">
        <f>IF(G93="はい",VLOOKUP("基準1と5",基準選択肢C,2),IF(J93="はい",VLOOKUP("基準1と5",基準選択肢C,2),""))</f>
      </c>
      <c r="N93" s="268">
        <f>IF(G93="はい","基準1と5",IF(J93="はい","基準1と5",""))</f>
      </c>
    </row>
    <row r="94" spans="1:14" ht="97.5" customHeight="1">
      <c r="A94" s="70"/>
      <c r="B94" s="70"/>
      <c r="C94" s="392"/>
      <c r="D94" s="393"/>
      <c r="E94" s="393"/>
      <c r="F94" s="269" t="s">
        <v>79</v>
      </c>
      <c r="G94" s="186"/>
      <c r="H94" s="198" t="s">
        <v>11</v>
      </c>
      <c r="I94" s="182"/>
      <c r="J94" s="186"/>
      <c r="K94" s="198" t="s">
        <v>11</v>
      </c>
      <c r="L94" s="182"/>
      <c r="M94" s="268">
        <f>IF(G94="はい",VLOOKUP("基準1と6",基準選択肢C,2),IF(J94="はい",VLOOKUP("基準1と6",基準選択肢C,2),""))</f>
      </c>
      <c r="N94" s="268">
        <f>IF(G94="はい","基準1と6",IF(J94="はい","基準1と6",""))</f>
      </c>
    </row>
    <row r="95" spans="1:14" ht="19.5" customHeight="1">
      <c r="A95" s="70"/>
      <c r="B95" s="70"/>
      <c r="C95" s="202"/>
      <c r="D95" s="202"/>
      <c r="E95" s="203"/>
      <c r="F95" s="203"/>
      <c r="G95" s="204"/>
      <c r="H95" s="202"/>
      <c r="I95" s="205"/>
      <c r="J95" s="205"/>
      <c r="K95" s="205"/>
      <c r="L95" s="205"/>
      <c r="M95" s="205"/>
      <c r="N95" s="70"/>
    </row>
    <row r="96" spans="1:14" ht="31.5" customHeight="1">
      <c r="A96" s="70"/>
      <c r="B96" s="70"/>
      <c r="C96" s="84"/>
      <c r="D96" s="85"/>
      <c r="E96" s="260" t="s">
        <v>207</v>
      </c>
      <c r="F96" s="172" t="s">
        <v>110</v>
      </c>
      <c r="G96" s="394">
        <f>IF(G23="","",G23)</f>
      </c>
      <c r="H96" s="395"/>
      <c r="I96" s="395"/>
      <c r="J96" s="395"/>
      <c r="K96" s="395"/>
      <c r="L96" s="395"/>
      <c r="M96" s="396"/>
      <c r="N96" s="70"/>
    </row>
    <row r="97" spans="1:14" ht="19.5" customHeight="1">
      <c r="A97" s="70"/>
      <c r="B97" s="70"/>
      <c r="C97" s="84"/>
      <c r="D97" s="84"/>
      <c r="E97" s="126"/>
      <c r="F97" s="126"/>
      <c r="G97" s="84"/>
      <c r="H97" s="84"/>
      <c r="I97" s="126"/>
      <c r="J97" s="126"/>
      <c r="K97" s="126"/>
      <c r="L97" s="126"/>
      <c r="M97" s="126"/>
      <c r="N97" s="70"/>
    </row>
    <row r="98" spans="1:14" ht="21" customHeight="1">
      <c r="A98" s="70"/>
      <c r="B98" s="70"/>
      <c r="C98" s="397"/>
      <c r="D98" s="398"/>
      <c r="E98" s="399"/>
      <c r="F98" s="261"/>
      <c r="G98" s="380" t="s">
        <v>27</v>
      </c>
      <c r="H98" s="400"/>
      <c r="I98" s="401"/>
      <c r="J98" s="380" t="s">
        <v>28</v>
      </c>
      <c r="K98" s="400"/>
      <c r="L98" s="401"/>
      <c r="M98" s="380" t="s">
        <v>80</v>
      </c>
      <c r="N98" s="381"/>
    </row>
    <row r="99" spans="1:14" ht="21" customHeight="1">
      <c r="A99" s="70"/>
      <c r="B99" s="70"/>
      <c r="C99" s="262"/>
      <c r="D99" s="263"/>
      <c r="E99" s="264"/>
      <c r="F99" s="265"/>
      <c r="G99" s="402" t="s">
        <v>14</v>
      </c>
      <c r="H99" s="380" t="s">
        <v>29</v>
      </c>
      <c r="I99" s="401"/>
      <c r="J99" s="402" t="s">
        <v>14</v>
      </c>
      <c r="K99" s="380" t="s">
        <v>29</v>
      </c>
      <c r="L99" s="401"/>
      <c r="M99" s="380" t="s">
        <v>29</v>
      </c>
      <c r="N99" s="381"/>
    </row>
    <row r="100" spans="1:14" ht="52.5" customHeight="1">
      <c r="A100" s="70"/>
      <c r="B100" s="70"/>
      <c r="C100" s="404" t="s">
        <v>3</v>
      </c>
      <c r="D100" s="405"/>
      <c r="E100" s="405"/>
      <c r="F100" s="266"/>
      <c r="G100" s="403"/>
      <c r="H100" s="380" t="s">
        <v>5</v>
      </c>
      <c r="I100" s="401"/>
      <c r="J100" s="403"/>
      <c r="K100" s="380" t="s">
        <v>5</v>
      </c>
      <c r="L100" s="401"/>
      <c r="M100" s="382" t="s">
        <v>57</v>
      </c>
      <c r="N100" s="381"/>
    </row>
    <row r="101" spans="1:14" ht="27.75" customHeight="1">
      <c r="A101" s="70"/>
      <c r="B101" s="70"/>
      <c r="C101" s="389" t="s">
        <v>204</v>
      </c>
      <c r="D101" s="390"/>
      <c r="E101" s="391"/>
      <c r="F101" s="438"/>
      <c r="G101" s="413"/>
      <c r="H101" s="198" t="s">
        <v>10</v>
      </c>
      <c r="I101" s="199">
        <f>IF(G101="はい","寄附金","")</f>
      </c>
      <c r="J101" s="413"/>
      <c r="K101" s="198" t="s">
        <v>10</v>
      </c>
      <c r="L101" s="199">
        <f>IF(J101="はい","寄附金","")</f>
      </c>
      <c r="M101" s="376">
        <f>IF(G101="はい",VLOOKUP("基準1",基準選択肢C,2),IF(J101="はい",VLOOKUP("基準1",基準選択肢C,2),""))</f>
      </c>
      <c r="N101" s="376">
        <f>IF(G101="はい","基準1",IF(J101="はい","基準1",""))</f>
      </c>
    </row>
    <row r="102" spans="1:14" ht="27.75" customHeight="1">
      <c r="A102" s="70"/>
      <c r="B102" s="70"/>
      <c r="C102" s="439"/>
      <c r="D102" s="440"/>
      <c r="E102" s="440"/>
      <c r="F102" s="441"/>
      <c r="G102" s="436"/>
      <c r="H102" s="198" t="s">
        <v>74</v>
      </c>
      <c r="I102" s="180"/>
      <c r="J102" s="436"/>
      <c r="K102" s="198" t="s">
        <v>74</v>
      </c>
      <c r="L102" s="180"/>
      <c r="M102" s="377"/>
      <c r="N102" s="377"/>
    </row>
    <row r="103" spans="1:14" ht="75.75" customHeight="1">
      <c r="A103" s="70"/>
      <c r="B103" s="70"/>
      <c r="C103" s="442"/>
      <c r="D103" s="443"/>
      <c r="E103" s="443"/>
      <c r="F103" s="444"/>
      <c r="G103" s="437"/>
      <c r="H103" s="200" t="s">
        <v>30</v>
      </c>
      <c r="I103" s="182"/>
      <c r="J103" s="437"/>
      <c r="K103" s="200" t="s">
        <v>30</v>
      </c>
      <c r="L103" s="182"/>
      <c r="M103" s="378"/>
      <c r="N103" s="378"/>
    </row>
    <row r="104" spans="1:14" ht="48.75" customHeight="1">
      <c r="A104" s="70"/>
      <c r="B104" s="70"/>
      <c r="C104" s="389" t="s">
        <v>205</v>
      </c>
      <c r="D104" s="445"/>
      <c r="E104" s="445"/>
      <c r="F104" s="411" t="s">
        <v>78</v>
      </c>
      <c r="G104" s="413"/>
      <c r="H104" s="198" t="s">
        <v>12</v>
      </c>
      <c r="I104" s="182"/>
      <c r="J104" s="413"/>
      <c r="K104" s="198" t="s">
        <v>12</v>
      </c>
      <c r="L104" s="182"/>
      <c r="M104" s="376">
        <f>IF(G104="はい",VLOOKUP("基準1と5",基準選択肢C,2),IF(J104="はい",VLOOKUP("基準1と5",基準選択肢C,2),""))</f>
      </c>
      <c r="N104" s="376">
        <f>IF(G104="はい","基準1と5",IF(J104="はい","基準1と5",""))</f>
      </c>
    </row>
    <row r="105" spans="1:14" ht="48.75" customHeight="1">
      <c r="A105" s="70"/>
      <c r="B105" s="70"/>
      <c r="C105" s="446"/>
      <c r="D105" s="447"/>
      <c r="E105" s="447"/>
      <c r="F105" s="412"/>
      <c r="G105" s="414"/>
      <c r="H105" s="245" t="s">
        <v>13</v>
      </c>
      <c r="I105" s="182"/>
      <c r="J105" s="414"/>
      <c r="K105" s="245" t="s">
        <v>13</v>
      </c>
      <c r="L105" s="182"/>
      <c r="M105" s="379"/>
      <c r="N105" s="379"/>
    </row>
    <row r="106" spans="1:14" ht="48.75" customHeight="1">
      <c r="A106" s="70"/>
      <c r="B106" s="70"/>
      <c r="C106" s="446"/>
      <c r="D106" s="447"/>
      <c r="E106" s="447"/>
      <c r="F106" s="415" t="s">
        <v>79</v>
      </c>
      <c r="G106" s="413"/>
      <c r="H106" s="198" t="s">
        <v>12</v>
      </c>
      <c r="I106" s="182"/>
      <c r="J106" s="413"/>
      <c r="K106" s="198" t="s">
        <v>12</v>
      </c>
      <c r="L106" s="182"/>
      <c r="M106" s="376">
        <f>IF(G106="はい",VLOOKUP("基準1と6",基準選択肢C,2),IF(J106="はい",VLOOKUP("基準1と6",基準選択肢C,2),""))</f>
      </c>
      <c r="N106" s="376">
        <f>IF(G106="はい","基準1と6",IF(J106="はい","基準1と6",""))</f>
      </c>
    </row>
    <row r="107" spans="1:14" ht="48.75" customHeight="1">
      <c r="A107" s="70"/>
      <c r="B107" s="70"/>
      <c r="C107" s="392"/>
      <c r="D107" s="393"/>
      <c r="E107" s="393"/>
      <c r="F107" s="416"/>
      <c r="G107" s="414"/>
      <c r="H107" s="245" t="s">
        <v>13</v>
      </c>
      <c r="I107" s="182"/>
      <c r="J107" s="414"/>
      <c r="K107" s="245" t="s">
        <v>13</v>
      </c>
      <c r="L107" s="182"/>
      <c r="M107" s="379"/>
      <c r="N107" s="379"/>
    </row>
    <row r="108" spans="1:14" ht="48.75" customHeight="1">
      <c r="A108" s="70"/>
      <c r="B108" s="70"/>
      <c r="C108" s="383" t="s">
        <v>167</v>
      </c>
      <c r="D108" s="384"/>
      <c r="E108" s="385"/>
      <c r="F108" s="411" t="s">
        <v>78</v>
      </c>
      <c r="G108" s="413"/>
      <c r="H108" s="245" t="s">
        <v>50</v>
      </c>
      <c r="I108" s="182"/>
      <c r="J108" s="413"/>
      <c r="K108" s="245" t="s">
        <v>50</v>
      </c>
      <c r="L108" s="182"/>
      <c r="M108" s="376">
        <f>IF(G108="はい",VLOOKUP("基準1と5",基準選択肢C,2),IF(J108="はい",VLOOKUP("基準1と5",基準選択肢C,2),""))</f>
      </c>
      <c r="N108" s="376">
        <f>IF(G108="はい","基準1と5",IF(J108="はい","基準1と5",""))</f>
      </c>
    </row>
    <row r="109" spans="1:14" ht="48.75" customHeight="1">
      <c r="A109" s="70"/>
      <c r="B109" s="70"/>
      <c r="C109" s="408"/>
      <c r="D109" s="409"/>
      <c r="E109" s="410"/>
      <c r="F109" s="412"/>
      <c r="G109" s="414"/>
      <c r="H109" s="198" t="s">
        <v>74</v>
      </c>
      <c r="I109" s="180"/>
      <c r="J109" s="414"/>
      <c r="K109" s="198" t="s">
        <v>74</v>
      </c>
      <c r="L109" s="180"/>
      <c r="M109" s="379"/>
      <c r="N109" s="379"/>
    </row>
    <row r="110" spans="1:14" ht="48.75" customHeight="1">
      <c r="A110" s="70"/>
      <c r="B110" s="70"/>
      <c r="C110" s="408"/>
      <c r="D110" s="409"/>
      <c r="E110" s="410"/>
      <c r="F110" s="415" t="s">
        <v>79</v>
      </c>
      <c r="G110" s="413"/>
      <c r="H110" s="245" t="s">
        <v>50</v>
      </c>
      <c r="I110" s="182"/>
      <c r="J110" s="413"/>
      <c r="K110" s="245" t="s">
        <v>50</v>
      </c>
      <c r="L110" s="182"/>
      <c r="M110" s="376">
        <f>IF(G110="はい",VLOOKUP("基準1と6",基準選択肢C,2),IF(J110="はい",VLOOKUP("基準1と6",基準選択肢C,2),""))</f>
      </c>
      <c r="N110" s="376">
        <f>IF(G110="はい","基準1と6",IF(J110="はい","基準1と6",""))</f>
      </c>
    </row>
    <row r="111" spans="1:14" ht="48.75" customHeight="1">
      <c r="A111" s="70"/>
      <c r="B111" s="70"/>
      <c r="C111" s="386"/>
      <c r="D111" s="387"/>
      <c r="E111" s="388"/>
      <c r="F111" s="416"/>
      <c r="G111" s="414"/>
      <c r="H111" s="198" t="s">
        <v>74</v>
      </c>
      <c r="I111" s="180"/>
      <c r="J111" s="414"/>
      <c r="K111" s="198" t="s">
        <v>74</v>
      </c>
      <c r="L111" s="180"/>
      <c r="M111" s="379"/>
      <c r="N111" s="379"/>
    </row>
    <row r="112" spans="1:14" ht="97.5" customHeight="1">
      <c r="A112" s="70"/>
      <c r="B112" s="70"/>
      <c r="C112" s="383" t="s">
        <v>206</v>
      </c>
      <c r="D112" s="384"/>
      <c r="E112" s="385"/>
      <c r="F112" s="267" t="s">
        <v>78</v>
      </c>
      <c r="G112" s="183"/>
      <c r="H112" s="245" t="s">
        <v>49</v>
      </c>
      <c r="I112" s="182"/>
      <c r="J112" s="183"/>
      <c r="K112" s="245" t="s">
        <v>49</v>
      </c>
      <c r="L112" s="182"/>
      <c r="M112" s="268">
        <f>IF(G112="はい",VLOOKUP("基準1と5",基準選択肢C,2),IF(J112="はい",VLOOKUP("基準1と5",基準選択肢C,2),""))</f>
      </c>
      <c r="N112" s="268">
        <f>IF(G112="はい","基準1と5",IF(J112="はい","基準1と5",""))</f>
      </c>
    </row>
    <row r="113" spans="1:14" ht="97.5" customHeight="1">
      <c r="A113" s="70"/>
      <c r="B113" s="70"/>
      <c r="C113" s="386"/>
      <c r="D113" s="387"/>
      <c r="E113" s="388"/>
      <c r="F113" s="269" t="s">
        <v>79</v>
      </c>
      <c r="G113" s="183"/>
      <c r="H113" s="245" t="s">
        <v>49</v>
      </c>
      <c r="I113" s="182"/>
      <c r="J113" s="183"/>
      <c r="K113" s="245" t="s">
        <v>49</v>
      </c>
      <c r="L113" s="182"/>
      <c r="M113" s="268">
        <f>IF(G113="はい",VLOOKUP("基準1と6",基準選択肢C,2),IF(J113="はい",VLOOKUP("基準1と6",基準選択肢C,2),""))</f>
      </c>
      <c r="N113" s="268">
        <f>IF(G113="はい","基準1と6",IF(J113="はい","基準1と6",""))</f>
      </c>
    </row>
    <row r="114" spans="1:14" ht="97.5" customHeight="1">
      <c r="A114" s="70"/>
      <c r="B114" s="70"/>
      <c r="C114" s="383" t="s">
        <v>151</v>
      </c>
      <c r="D114" s="384"/>
      <c r="E114" s="385"/>
      <c r="F114" s="267" t="s">
        <v>78</v>
      </c>
      <c r="G114" s="183"/>
      <c r="H114" s="198" t="s">
        <v>11</v>
      </c>
      <c r="I114" s="182"/>
      <c r="J114" s="183"/>
      <c r="K114" s="198" t="s">
        <v>11</v>
      </c>
      <c r="L114" s="182"/>
      <c r="M114" s="268">
        <f>IF(G114="はい",VLOOKUP("基準1と5",基準選択肢C,2),IF(J114="はい",VLOOKUP("基準1と5",基準選択肢C,2),""))</f>
      </c>
      <c r="N114" s="268">
        <f>IF(G114="はい","基準1と5",IF(J114="はい","基準1と5",""))</f>
      </c>
    </row>
    <row r="115" spans="1:14" ht="97.5" customHeight="1">
      <c r="A115" s="70"/>
      <c r="B115" s="70"/>
      <c r="C115" s="386"/>
      <c r="D115" s="387"/>
      <c r="E115" s="388"/>
      <c r="F115" s="269" t="s">
        <v>79</v>
      </c>
      <c r="G115" s="183"/>
      <c r="H115" s="198" t="s">
        <v>11</v>
      </c>
      <c r="I115" s="182"/>
      <c r="J115" s="183"/>
      <c r="K115" s="198" t="s">
        <v>11</v>
      </c>
      <c r="L115" s="182"/>
      <c r="M115" s="268">
        <f>IF(G115="はい",VLOOKUP("基準1と6",基準選択肢C,2),IF(J115="はい",VLOOKUP("基準1と6",基準選択肢C,2),""))</f>
      </c>
      <c r="N115" s="268">
        <f>IF(G115="はい","基準1と6",IF(J115="はい","基準1と6",""))</f>
      </c>
    </row>
    <row r="116" spans="1:14" ht="97.5" customHeight="1">
      <c r="A116" s="70"/>
      <c r="B116" s="70"/>
      <c r="C116" s="389" t="s">
        <v>140</v>
      </c>
      <c r="D116" s="390"/>
      <c r="E116" s="391"/>
      <c r="F116" s="267" t="s">
        <v>78</v>
      </c>
      <c r="G116" s="182"/>
      <c r="H116" s="201" t="s">
        <v>11</v>
      </c>
      <c r="I116" s="182"/>
      <c r="J116" s="183"/>
      <c r="K116" s="201" t="s">
        <v>11</v>
      </c>
      <c r="L116" s="182"/>
      <c r="M116" s="268">
        <f>IF(G116="はい",VLOOKUP("基準1と5",基準選択肢C,2),IF(J116="はい",VLOOKUP("基準1と5",基準選択肢C,2),""))</f>
      </c>
      <c r="N116" s="268">
        <f>IF(G116="はい","基準1と5",IF(J116="はい","基準1と5",""))</f>
      </c>
    </row>
    <row r="117" spans="1:14" ht="97.5" customHeight="1">
      <c r="A117" s="70"/>
      <c r="B117" s="70"/>
      <c r="C117" s="392"/>
      <c r="D117" s="393"/>
      <c r="E117" s="393"/>
      <c r="F117" s="269" t="s">
        <v>79</v>
      </c>
      <c r="G117" s="186"/>
      <c r="H117" s="198" t="s">
        <v>11</v>
      </c>
      <c r="I117" s="182"/>
      <c r="J117" s="186"/>
      <c r="K117" s="198" t="s">
        <v>11</v>
      </c>
      <c r="L117" s="182"/>
      <c r="M117" s="268">
        <f>IF(G117="はい",VLOOKUP("基準1と6",基準選択肢C,2),IF(J117="はい",VLOOKUP("基準1と6",基準選択肢C,2),""))</f>
      </c>
      <c r="N117" s="268">
        <f>IF(G117="はい","基準1と6",IF(J117="はい","基準1と6",""))</f>
      </c>
    </row>
    <row r="118" spans="1:14" ht="19.5" customHeight="1">
      <c r="A118" s="70"/>
      <c r="B118" s="70"/>
      <c r="C118" s="202"/>
      <c r="D118" s="202"/>
      <c r="E118" s="203"/>
      <c r="F118" s="203"/>
      <c r="G118" s="204"/>
      <c r="H118" s="202"/>
      <c r="I118" s="205"/>
      <c r="J118" s="205"/>
      <c r="K118" s="205"/>
      <c r="L118" s="205"/>
      <c r="M118" s="205"/>
      <c r="N118" s="70"/>
    </row>
    <row r="119" spans="1:14" ht="31.5" customHeight="1">
      <c r="A119" s="70"/>
      <c r="B119" s="70"/>
      <c r="C119" s="84"/>
      <c r="D119" s="85"/>
      <c r="E119" s="260" t="s">
        <v>207</v>
      </c>
      <c r="F119" s="172" t="s">
        <v>111</v>
      </c>
      <c r="G119" s="394">
        <f>IF(G24="","",G24)</f>
      </c>
      <c r="H119" s="395"/>
      <c r="I119" s="395"/>
      <c r="J119" s="395"/>
      <c r="K119" s="395"/>
      <c r="L119" s="395"/>
      <c r="M119" s="396"/>
      <c r="N119" s="70"/>
    </row>
    <row r="120" spans="1:14" ht="19.5" customHeight="1">
      <c r="A120" s="70"/>
      <c r="B120" s="70"/>
      <c r="C120" s="84"/>
      <c r="D120" s="84"/>
      <c r="E120" s="126"/>
      <c r="F120" s="126"/>
      <c r="G120" s="84"/>
      <c r="H120" s="84"/>
      <c r="I120" s="126"/>
      <c r="J120" s="126"/>
      <c r="K120" s="126"/>
      <c r="L120" s="126"/>
      <c r="M120" s="126"/>
      <c r="N120" s="70"/>
    </row>
    <row r="121" spans="1:14" ht="21" customHeight="1">
      <c r="A121" s="70"/>
      <c r="B121" s="70"/>
      <c r="C121" s="397"/>
      <c r="D121" s="398"/>
      <c r="E121" s="399"/>
      <c r="F121" s="261"/>
      <c r="G121" s="380" t="s">
        <v>27</v>
      </c>
      <c r="H121" s="400"/>
      <c r="I121" s="401"/>
      <c r="J121" s="380" t="s">
        <v>28</v>
      </c>
      <c r="K121" s="400"/>
      <c r="L121" s="401"/>
      <c r="M121" s="380" t="s">
        <v>80</v>
      </c>
      <c r="N121" s="381"/>
    </row>
    <row r="122" spans="1:14" ht="21" customHeight="1">
      <c r="A122" s="70"/>
      <c r="B122" s="70"/>
      <c r="C122" s="262"/>
      <c r="D122" s="263"/>
      <c r="E122" s="264"/>
      <c r="F122" s="265"/>
      <c r="G122" s="402" t="s">
        <v>14</v>
      </c>
      <c r="H122" s="380" t="s">
        <v>29</v>
      </c>
      <c r="I122" s="401"/>
      <c r="J122" s="402" t="s">
        <v>14</v>
      </c>
      <c r="K122" s="380" t="s">
        <v>29</v>
      </c>
      <c r="L122" s="401"/>
      <c r="M122" s="380" t="s">
        <v>29</v>
      </c>
      <c r="N122" s="381"/>
    </row>
    <row r="123" spans="1:14" ht="52.5" customHeight="1">
      <c r="A123" s="70"/>
      <c r="B123" s="70"/>
      <c r="C123" s="404" t="s">
        <v>3</v>
      </c>
      <c r="D123" s="405"/>
      <c r="E123" s="405"/>
      <c r="F123" s="266"/>
      <c r="G123" s="403"/>
      <c r="H123" s="380" t="s">
        <v>5</v>
      </c>
      <c r="I123" s="401"/>
      <c r="J123" s="403"/>
      <c r="K123" s="380" t="s">
        <v>5</v>
      </c>
      <c r="L123" s="401"/>
      <c r="M123" s="382" t="s">
        <v>57</v>
      </c>
      <c r="N123" s="381"/>
    </row>
    <row r="124" spans="1:14" ht="27.75" customHeight="1">
      <c r="A124" s="70"/>
      <c r="B124" s="70"/>
      <c r="C124" s="389" t="s">
        <v>204</v>
      </c>
      <c r="D124" s="390"/>
      <c r="E124" s="391"/>
      <c r="F124" s="438"/>
      <c r="G124" s="413"/>
      <c r="H124" s="198" t="s">
        <v>10</v>
      </c>
      <c r="I124" s="199">
        <f>IF(G124="はい","寄附金","")</f>
      </c>
      <c r="J124" s="413"/>
      <c r="K124" s="198" t="s">
        <v>10</v>
      </c>
      <c r="L124" s="199">
        <f>IF(J124="はい","寄附金","")</f>
      </c>
      <c r="M124" s="376">
        <f>IF(G124="はい",VLOOKUP("基準1",基準選択肢C,2),IF(J124="はい",VLOOKUP("基準1",基準選択肢C,2),""))</f>
      </c>
      <c r="N124" s="376">
        <f>IF(G124="はい","基準1",IF(J124="はい","基準1",""))</f>
      </c>
    </row>
    <row r="125" spans="1:14" ht="27.75" customHeight="1">
      <c r="A125" s="70"/>
      <c r="B125" s="70"/>
      <c r="C125" s="439"/>
      <c r="D125" s="440"/>
      <c r="E125" s="440"/>
      <c r="F125" s="441"/>
      <c r="G125" s="436"/>
      <c r="H125" s="198" t="s">
        <v>74</v>
      </c>
      <c r="I125" s="180"/>
      <c r="J125" s="436"/>
      <c r="K125" s="198" t="s">
        <v>74</v>
      </c>
      <c r="L125" s="180"/>
      <c r="M125" s="377"/>
      <c r="N125" s="377"/>
    </row>
    <row r="126" spans="1:14" ht="75.75" customHeight="1">
      <c r="A126" s="70"/>
      <c r="B126" s="70"/>
      <c r="C126" s="442"/>
      <c r="D126" s="443"/>
      <c r="E126" s="443"/>
      <c r="F126" s="444"/>
      <c r="G126" s="437"/>
      <c r="H126" s="200" t="s">
        <v>30</v>
      </c>
      <c r="I126" s="182"/>
      <c r="J126" s="437"/>
      <c r="K126" s="200" t="s">
        <v>30</v>
      </c>
      <c r="L126" s="182"/>
      <c r="M126" s="378"/>
      <c r="N126" s="378"/>
    </row>
    <row r="127" spans="1:14" ht="48.75" customHeight="1">
      <c r="A127" s="70"/>
      <c r="B127" s="70"/>
      <c r="C127" s="389" t="s">
        <v>205</v>
      </c>
      <c r="D127" s="445"/>
      <c r="E127" s="445"/>
      <c r="F127" s="411" t="s">
        <v>78</v>
      </c>
      <c r="G127" s="413"/>
      <c r="H127" s="198" t="s">
        <v>12</v>
      </c>
      <c r="I127" s="182"/>
      <c r="J127" s="413"/>
      <c r="K127" s="198" t="s">
        <v>12</v>
      </c>
      <c r="L127" s="182"/>
      <c r="M127" s="376">
        <f>IF(G127="はい",VLOOKUP("基準1と5",基準選択肢C,2),IF(J127="はい",VLOOKUP("基準1と5",基準選択肢C,2),""))</f>
      </c>
      <c r="N127" s="376">
        <f>IF(G127="はい","基準1と5",IF(J127="はい","基準1と5",""))</f>
      </c>
    </row>
    <row r="128" spans="1:14" ht="48.75" customHeight="1">
      <c r="A128" s="70"/>
      <c r="B128" s="70"/>
      <c r="C128" s="446"/>
      <c r="D128" s="447"/>
      <c r="E128" s="447"/>
      <c r="F128" s="412"/>
      <c r="G128" s="414"/>
      <c r="H128" s="245" t="s">
        <v>13</v>
      </c>
      <c r="I128" s="182"/>
      <c r="J128" s="414"/>
      <c r="K128" s="245" t="s">
        <v>13</v>
      </c>
      <c r="L128" s="182"/>
      <c r="M128" s="379"/>
      <c r="N128" s="379"/>
    </row>
    <row r="129" spans="1:14" ht="48.75" customHeight="1">
      <c r="A129" s="70"/>
      <c r="B129" s="70"/>
      <c r="C129" s="446"/>
      <c r="D129" s="447"/>
      <c r="E129" s="447"/>
      <c r="F129" s="415" t="s">
        <v>79</v>
      </c>
      <c r="G129" s="413"/>
      <c r="H129" s="198" t="s">
        <v>12</v>
      </c>
      <c r="I129" s="182"/>
      <c r="J129" s="413"/>
      <c r="K129" s="198" t="s">
        <v>12</v>
      </c>
      <c r="L129" s="182"/>
      <c r="M129" s="376">
        <f>IF(G129="はい",VLOOKUP("基準1と6",基準選択肢C,2),IF(J129="はい",VLOOKUP("基準1と6",基準選択肢C,2),""))</f>
      </c>
      <c r="N129" s="376">
        <f>IF(G129="はい","基準1と6",IF(J129="はい","基準1と6",""))</f>
      </c>
    </row>
    <row r="130" spans="1:14" ht="48.75" customHeight="1">
      <c r="A130" s="70"/>
      <c r="B130" s="70"/>
      <c r="C130" s="392"/>
      <c r="D130" s="393"/>
      <c r="E130" s="393"/>
      <c r="F130" s="416"/>
      <c r="G130" s="414"/>
      <c r="H130" s="245" t="s">
        <v>13</v>
      </c>
      <c r="I130" s="182"/>
      <c r="J130" s="414"/>
      <c r="K130" s="245" t="s">
        <v>13</v>
      </c>
      <c r="L130" s="182"/>
      <c r="M130" s="379"/>
      <c r="N130" s="379"/>
    </row>
    <row r="131" spans="1:14" ht="48.75" customHeight="1">
      <c r="A131" s="70"/>
      <c r="B131" s="70"/>
      <c r="C131" s="383" t="s">
        <v>167</v>
      </c>
      <c r="D131" s="384"/>
      <c r="E131" s="385"/>
      <c r="F131" s="411" t="s">
        <v>78</v>
      </c>
      <c r="G131" s="413"/>
      <c r="H131" s="245" t="s">
        <v>50</v>
      </c>
      <c r="I131" s="182"/>
      <c r="J131" s="413"/>
      <c r="K131" s="245" t="s">
        <v>50</v>
      </c>
      <c r="L131" s="182"/>
      <c r="M131" s="376">
        <f>IF(G131="はい",VLOOKUP("基準1と5",基準選択肢C,2),IF(J131="はい",VLOOKUP("基準1と5",基準選択肢C,2),""))</f>
      </c>
      <c r="N131" s="376">
        <f>IF(G131="はい","基準1と5",IF(J131="はい","基準1と5",""))</f>
      </c>
    </row>
    <row r="132" spans="1:14" ht="48.75" customHeight="1">
      <c r="A132" s="70"/>
      <c r="B132" s="70"/>
      <c r="C132" s="408"/>
      <c r="D132" s="409"/>
      <c r="E132" s="410"/>
      <c r="F132" s="412"/>
      <c r="G132" s="414"/>
      <c r="H132" s="198" t="s">
        <v>74</v>
      </c>
      <c r="I132" s="180"/>
      <c r="J132" s="414"/>
      <c r="K132" s="198" t="s">
        <v>74</v>
      </c>
      <c r="L132" s="180"/>
      <c r="M132" s="379"/>
      <c r="N132" s="379"/>
    </row>
    <row r="133" spans="1:14" ht="48.75" customHeight="1">
      <c r="A133" s="70"/>
      <c r="B133" s="70"/>
      <c r="C133" s="408"/>
      <c r="D133" s="409"/>
      <c r="E133" s="410"/>
      <c r="F133" s="415" t="s">
        <v>79</v>
      </c>
      <c r="G133" s="413"/>
      <c r="H133" s="245" t="s">
        <v>50</v>
      </c>
      <c r="I133" s="182"/>
      <c r="J133" s="413"/>
      <c r="K133" s="245" t="s">
        <v>50</v>
      </c>
      <c r="L133" s="182"/>
      <c r="M133" s="376">
        <f>IF(G133="はい",VLOOKUP("基準1と6",基準選択肢C,2),IF(J133="はい",VLOOKUP("基準1と6",基準選択肢C,2),""))</f>
      </c>
      <c r="N133" s="376">
        <f>IF(G133="はい","基準1と6",IF(J133="はい","基準1と6",""))</f>
      </c>
    </row>
    <row r="134" spans="1:14" ht="48.75" customHeight="1">
      <c r="A134" s="70"/>
      <c r="B134" s="70"/>
      <c r="C134" s="386"/>
      <c r="D134" s="387"/>
      <c r="E134" s="388"/>
      <c r="F134" s="416"/>
      <c r="G134" s="414"/>
      <c r="H134" s="198" t="s">
        <v>74</v>
      </c>
      <c r="I134" s="180"/>
      <c r="J134" s="414"/>
      <c r="K134" s="198" t="s">
        <v>74</v>
      </c>
      <c r="L134" s="180"/>
      <c r="M134" s="379"/>
      <c r="N134" s="379"/>
    </row>
    <row r="135" spans="1:14" ht="97.5" customHeight="1">
      <c r="A135" s="70"/>
      <c r="B135" s="70"/>
      <c r="C135" s="383" t="s">
        <v>206</v>
      </c>
      <c r="D135" s="384"/>
      <c r="E135" s="385"/>
      <c r="F135" s="267" t="s">
        <v>78</v>
      </c>
      <c r="G135" s="183"/>
      <c r="H135" s="245" t="s">
        <v>49</v>
      </c>
      <c r="I135" s="182"/>
      <c r="J135" s="183"/>
      <c r="K135" s="245" t="s">
        <v>49</v>
      </c>
      <c r="L135" s="182"/>
      <c r="M135" s="268">
        <f>IF(G135="はい",VLOOKUP("基準1と5",基準選択肢C,2),IF(J135="はい",VLOOKUP("基準1と5",基準選択肢C,2),""))</f>
      </c>
      <c r="N135" s="268">
        <f>IF(G135="はい","基準1と5",IF(J135="はい","基準1と5",""))</f>
      </c>
    </row>
    <row r="136" spans="1:14" ht="97.5" customHeight="1">
      <c r="A136" s="70"/>
      <c r="B136" s="70"/>
      <c r="C136" s="386"/>
      <c r="D136" s="387"/>
      <c r="E136" s="388"/>
      <c r="F136" s="269" t="s">
        <v>79</v>
      </c>
      <c r="G136" s="183"/>
      <c r="H136" s="245" t="s">
        <v>49</v>
      </c>
      <c r="I136" s="182"/>
      <c r="J136" s="183"/>
      <c r="K136" s="245" t="s">
        <v>49</v>
      </c>
      <c r="L136" s="182"/>
      <c r="M136" s="268">
        <f>IF(G136="はい",VLOOKUP("基準1と6",基準選択肢C,2),IF(J136="はい",VLOOKUP("基準1と6",基準選択肢C,2),""))</f>
      </c>
      <c r="N136" s="268">
        <f>IF(G136="はい","基準1と6",IF(J136="はい","基準1と6",""))</f>
      </c>
    </row>
    <row r="137" spans="1:14" ht="97.5" customHeight="1">
      <c r="A137" s="70"/>
      <c r="B137" s="70"/>
      <c r="C137" s="383" t="s">
        <v>151</v>
      </c>
      <c r="D137" s="384"/>
      <c r="E137" s="385"/>
      <c r="F137" s="267" t="s">
        <v>78</v>
      </c>
      <c r="G137" s="183"/>
      <c r="H137" s="198" t="s">
        <v>11</v>
      </c>
      <c r="I137" s="182"/>
      <c r="J137" s="183"/>
      <c r="K137" s="198" t="s">
        <v>11</v>
      </c>
      <c r="L137" s="182"/>
      <c r="M137" s="268">
        <f>IF(G137="はい",VLOOKUP("基準1と5",基準選択肢C,2),IF(J137="はい",VLOOKUP("基準1と5",基準選択肢C,2),""))</f>
      </c>
      <c r="N137" s="268">
        <f>IF(G137="はい","基準1と5",IF(J137="はい","基準1と5",""))</f>
      </c>
    </row>
    <row r="138" spans="1:14" ht="97.5" customHeight="1">
      <c r="A138" s="70"/>
      <c r="B138" s="70"/>
      <c r="C138" s="386"/>
      <c r="D138" s="387"/>
      <c r="E138" s="388"/>
      <c r="F138" s="269" t="s">
        <v>79</v>
      </c>
      <c r="G138" s="183"/>
      <c r="H138" s="198" t="s">
        <v>11</v>
      </c>
      <c r="I138" s="182"/>
      <c r="J138" s="183"/>
      <c r="K138" s="198" t="s">
        <v>11</v>
      </c>
      <c r="L138" s="182"/>
      <c r="M138" s="268">
        <f>IF(G138="はい",VLOOKUP("基準1と6",基準選択肢C,2),IF(J138="はい",VLOOKUP("基準1と6",基準選択肢C,2),""))</f>
      </c>
      <c r="N138" s="268">
        <f>IF(G138="はい","基準1と6",IF(J138="はい","基準1と6",""))</f>
      </c>
    </row>
    <row r="139" spans="1:14" ht="97.5" customHeight="1">
      <c r="A139" s="70"/>
      <c r="B139" s="70"/>
      <c r="C139" s="389" t="s">
        <v>140</v>
      </c>
      <c r="D139" s="390"/>
      <c r="E139" s="391"/>
      <c r="F139" s="267" t="s">
        <v>78</v>
      </c>
      <c r="G139" s="182"/>
      <c r="H139" s="201" t="s">
        <v>11</v>
      </c>
      <c r="I139" s="182"/>
      <c r="J139" s="182"/>
      <c r="K139" s="201" t="s">
        <v>11</v>
      </c>
      <c r="L139" s="182"/>
      <c r="M139" s="268">
        <f>IF(G139="はい",VLOOKUP("基準1と5",基準選択肢C,2),IF(J139="はい",VLOOKUP("基準1と5",基準選択肢C,2),""))</f>
      </c>
      <c r="N139" s="268">
        <f>IF(G139="はい","基準1と5",IF(J139="はい","基準1と5",""))</f>
      </c>
    </row>
    <row r="140" spans="1:14" ht="97.5" customHeight="1">
      <c r="A140" s="70"/>
      <c r="B140" s="70"/>
      <c r="C140" s="392"/>
      <c r="D140" s="393"/>
      <c r="E140" s="393"/>
      <c r="F140" s="269" t="s">
        <v>79</v>
      </c>
      <c r="G140" s="186"/>
      <c r="H140" s="198" t="s">
        <v>11</v>
      </c>
      <c r="I140" s="182"/>
      <c r="J140" s="186"/>
      <c r="K140" s="198" t="s">
        <v>11</v>
      </c>
      <c r="L140" s="182"/>
      <c r="M140" s="268">
        <f>IF(G140="はい",VLOOKUP("基準1と6",基準選択肢C,2),IF(J140="はい",VLOOKUP("基準1と6",基準選択肢C,2),""))</f>
      </c>
      <c r="N140" s="268">
        <f>IF(G140="はい","基準1と6",IF(J140="はい","基準1と6",""))</f>
      </c>
    </row>
    <row r="141" spans="3:13" ht="10.5" customHeight="1">
      <c r="C141" s="161"/>
      <c r="D141" s="161"/>
      <c r="E141" s="162"/>
      <c r="F141" s="162"/>
      <c r="G141" s="187"/>
      <c r="H141" s="161"/>
      <c r="I141" s="188"/>
      <c r="J141" s="188"/>
      <c r="K141" s="188"/>
      <c r="L141" s="188"/>
      <c r="M141" s="188"/>
    </row>
  </sheetData>
  <sheetProtection sheet="1" formatCells="0" selectLockedCells="1"/>
  <mergeCells count="258">
    <mergeCell ref="F1:L1"/>
    <mergeCell ref="C135:E136"/>
    <mergeCell ref="C137:E138"/>
    <mergeCell ref="C139:E140"/>
    <mergeCell ref="C20:E24"/>
    <mergeCell ref="C131:E134"/>
    <mergeCell ref="F131:F132"/>
    <mergeCell ref="G131:G132"/>
    <mergeCell ref="J131:J132"/>
    <mergeCell ref="G122:G123"/>
    <mergeCell ref="H122:I122"/>
    <mergeCell ref="J122:J123"/>
    <mergeCell ref="K122:L122"/>
    <mergeCell ref="C123:E123"/>
    <mergeCell ref="H123:I123"/>
    <mergeCell ref="K123:L123"/>
    <mergeCell ref="C112:E113"/>
    <mergeCell ref="C114:E115"/>
    <mergeCell ref="C116:E117"/>
    <mergeCell ref="G119:M119"/>
    <mergeCell ref="C121:E121"/>
    <mergeCell ref="G121:I121"/>
    <mergeCell ref="J121:L121"/>
    <mergeCell ref="C108:E111"/>
    <mergeCell ref="F133:F134"/>
    <mergeCell ref="G133:G134"/>
    <mergeCell ref="J133:J134"/>
    <mergeCell ref="M133:M134"/>
    <mergeCell ref="C124:F126"/>
    <mergeCell ref="G124:G126"/>
    <mergeCell ref="J124:J126"/>
    <mergeCell ref="M124:M126"/>
    <mergeCell ref="C127:E130"/>
    <mergeCell ref="F127:F128"/>
    <mergeCell ref="G127:G128"/>
    <mergeCell ref="J127:J128"/>
    <mergeCell ref="M127:M128"/>
    <mergeCell ref="F129:F130"/>
    <mergeCell ref="G129:G130"/>
    <mergeCell ref="J129:J130"/>
    <mergeCell ref="M129:M130"/>
    <mergeCell ref="F108:F109"/>
    <mergeCell ref="G108:G109"/>
    <mergeCell ref="J108:J109"/>
    <mergeCell ref="N108:N109"/>
    <mergeCell ref="F110:F111"/>
    <mergeCell ref="G110:G111"/>
    <mergeCell ref="J110:J111"/>
    <mergeCell ref="N110:N111"/>
    <mergeCell ref="M108:M109"/>
    <mergeCell ref="M110:M111"/>
    <mergeCell ref="C101:F103"/>
    <mergeCell ref="G101:G103"/>
    <mergeCell ref="J101:J103"/>
    <mergeCell ref="N101:N103"/>
    <mergeCell ref="C104:E107"/>
    <mergeCell ref="F104:F105"/>
    <mergeCell ref="G104:G105"/>
    <mergeCell ref="J104:J105"/>
    <mergeCell ref="N104:N105"/>
    <mergeCell ref="F106:F107"/>
    <mergeCell ref="J98:L98"/>
    <mergeCell ref="G106:G107"/>
    <mergeCell ref="J106:J107"/>
    <mergeCell ref="N106:N107"/>
    <mergeCell ref="G99:G100"/>
    <mergeCell ref="H99:I99"/>
    <mergeCell ref="J99:J100"/>
    <mergeCell ref="K99:L99"/>
    <mergeCell ref="M104:M105"/>
    <mergeCell ref="M106:M107"/>
    <mergeCell ref="G87:G88"/>
    <mergeCell ref="C100:E100"/>
    <mergeCell ref="H100:I100"/>
    <mergeCell ref="K100:L100"/>
    <mergeCell ref="C89:E90"/>
    <mergeCell ref="C91:E92"/>
    <mergeCell ref="C93:E94"/>
    <mergeCell ref="G96:M96"/>
    <mergeCell ref="C98:E98"/>
    <mergeCell ref="G98:I98"/>
    <mergeCell ref="J81:J82"/>
    <mergeCell ref="M98:N98"/>
    <mergeCell ref="M99:N99"/>
    <mergeCell ref="M100:N100"/>
    <mergeCell ref="C85:E88"/>
    <mergeCell ref="F85:F86"/>
    <mergeCell ref="G85:G86"/>
    <mergeCell ref="J85:J86"/>
    <mergeCell ref="M85:M86"/>
    <mergeCell ref="F87:F88"/>
    <mergeCell ref="K76:L76"/>
    <mergeCell ref="J87:J88"/>
    <mergeCell ref="M87:M88"/>
    <mergeCell ref="C78:F80"/>
    <mergeCell ref="G78:G80"/>
    <mergeCell ref="J78:J80"/>
    <mergeCell ref="M78:M80"/>
    <mergeCell ref="C81:E84"/>
    <mergeCell ref="F81:F82"/>
    <mergeCell ref="G81:G82"/>
    <mergeCell ref="G75:I75"/>
    <mergeCell ref="J75:L75"/>
    <mergeCell ref="M81:M82"/>
    <mergeCell ref="F83:F84"/>
    <mergeCell ref="G83:G84"/>
    <mergeCell ref="J83:J84"/>
    <mergeCell ref="M83:M84"/>
    <mergeCell ref="G76:G77"/>
    <mergeCell ref="H76:I76"/>
    <mergeCell ref="J76:J77"/>
    <mergeCell ref="F64:F65"/>
    <mergeCell ref="G64:G65"/>
    <mergeCell ref="C77:E77"/>
    <mergeCell ref="H77:I77"/>
    <mergeCell ref="K77:L77"/>
    <mergeCell ref="C66:E67"/>
    <mergeCell ref="C68:E69"/>
    <mergeCell ref="C70:E71"/>
    <mergeCell ref="G73:M73"/>
    <mergeCell ref="C75:E75"/>
    <mergeCell ref="G58:G59"/>
    <mergeCell ref="J58:J59"/>
    <mergeCell ref="M75:N75"/>
    <mergeCell ref="M76:N76"/>
    <mergeCell ref="M77:N77"/>
    <mergeCell ref="C62:E65"/>
    <mergeCell ref="F62:F63"/>
    <mergeCell ref="G62:G63"/>
    <mergeCell ref="J62:J63"/>
    <mergeCell ref="M62:M63"/>
    <mergeCell ref="M39:M40"/>
    <mergeCell ref="H54:I54"/>
    <mergeCell ref="J64:J65"/>
    <mergeCell ref="M64:M65"/>
    <mergeCell ref="C55:F57"/>
    <mergeCell ref="G55:G57"/>
    <mergeCell ref="J55:J57"/>
    <mergeCell ref="M55:M57"/>
    <mergeCell ref="C58:E61"/>
    <mergeCell ref="F58:F59"/>
    <mergeCell ref="G24:I24"/>
    <mergeCell ref="G29:I29"/>
    <mergeCell ref="G21:I21"/>
    <mergeCell ref="M58:M59"/>
    <mergeCell ref="F60:F61"/>
    <mergeCell ref="G60:G61"/>
    <mergeCell ref="J60:J61"/>
    <mergeCell ref="M60:M61"/>
    <mergeCell ref="G37:G38"/>
    <mergeCell ref="J37:J38"/>
    <mergeCell ref="G32:G34"/>
    <mergeCell ref="J32:J34"/>
    <mergeCell ref="M32:M34"/>
    <mergeCell ref="C32:F34"/>
    <mergeCell ref="C35:E38"/>
    <mergeCell ref="F35:F36"/>
    <mergeCell ref="F37:F38"/>
    <mergeCell ref="G35:G36"/>
    <mergeCell ref="M37:M38"/>
    <mergeCell ref="J24:M24"/>
    <mergeCell ref="M29:N29"/>
    <mergeCell ref="M30:N30"/>
    <mergeCell ref="M31:N31"/>
    <mergeCell ref="N32:N34"/>
    <mergeCell ref="N35:N36"/>
    <mergeCell ref="J29:L29"/>
    <mergeCell ref="G27:M27"/>
    <mergeCell ref="J35:J36"/>
    <mergeCell ref="M35:M36"/>
    <mergeCell ref="N37:N38"/>
    <mergeCell ref="K8:L8"/>
    <mergeCell ref="D7:I8"/>
    <mergeCell ref="G20:I20"/>
    <mergeCell ref="J20:M20"/>
    <mergeCell ref="J11:K11"/>
    <mergeCell ref="J12:K12"/>
    <mergeCell ref="J13:K13"/>
    <mergeCell ref="J14:K14"/>
    <mergeCell ref="J15:K15"/>
    <mergeCell ref="J17:K17"/>
    <mergeCell ref="J18:K18"/>
    <mergeCell ref="G11:H11"/>
    <mergeCell ref="G12:H12"/>
    <mergeCell ref="G13:H13"/>
    <mergeCell ref="G14:H14"/>
    <mergeCell ref="G15:H15"/>
    <mergeCell ref="G16:H16"/>
    <mergeCell ref="G17:H17"/>
    <mergeCell ref="G18:H18"/>
    <mergeCell ref="K6:L6"/>
    <mergeCell ref="K5:L5"/>
    <mergeCell ref="C31:E31"/>
    <mergeCell ref="H31:I31"/>
    <mergeCell ref="K31:L31"/>
    <mergeCell ref="G22:I22"/>
    <mergeCell ref="J22:M22"/>
    <mergeCell ref="C26:E26"/>
    <mergeCell ref="C29:E29"/>
    <mergeCell ref="J16:K16"/>
    <mergeCell ref="G30:G31"/>
    <mergeCell ref="H30:I30"/>
    <mergeCell ref="J30:J31"/>
    <mergeCell ref="K30:L30"/>
    <mergeCell ref="C7:C8"/>
    <mergeCell ref="G10:H10"/>
    <mergeCell ref="J10:K10"/>
    <mergeCell ref="G23:I23"/>
    <mergeCell ref="J23:M23"/>
    <mergeCell ref="M10:M18"/>
    <mergeCell ref="K7:L7"/>
    <mergeCell ref="C45:E46"/>
    <mergeCell ref="C39:E42"/>
    <mergeCell ref="F39:F40"/>
    <mergeCell ref="G39:G40"/>
    <mergeCell ref="J39:J40"/>
    <mergeCell ref="F41:F42"/>
    <mergeCell ref="G41:G42"/>
    <mergeCell ref="J41:J42"/>
    <mergeCell ref="J21:M21"/>
    <mergeCell ref="N55:N57"/>
    <mergeCell ref="N58:N59"/>
    <mergeCell ref="N60:N61"/>
    <mergeCell ref="N62:N63"/>
    <mergeCell ref="N64:N65"/>
    <mergeCell ref="N39:N40"/>
    <mergeCell ref="N41:N42"/>
    <mergeCell ref="M52:N52"/>
    <mergeCell ref="M53:N53"/>
    <mergeCell ref="M54:N54"/>
    <mergeCell ref="G53:G54"/>
    <mergeCell ref="H53:I53"/>
    <mergeCell ref="J53:J54"/>
    <mergeCell ref="K53:L53"/>
    <mergeCell ref="C54:E54"/>
    <mergeCell ref="K54:L54"/>
    <mergeCell ref="M41:M42"/>
    <mergeCell ref="C43:E44"/>
    <mergeCell ref="C47:E48"/>
    <mergeCell ref="G50:M50"/>
    <mergeCell ref="C52:E52"/>
    <mergeCell ref="G52:I52"/>
    <mergeCell ref="J52:L52"/>
    <mergeCell ref="N124:N126"/>
    <mergeCell ref="N127:N128"/>
    <mergeCell ref="N129:N130"/>
    <mergeCell ref="N131:N132"/>
    <mergeCell ref="N133:N134"/>
    <mergeCell ref="M121:N121"/>
    <mergeCell ref="M122:N122"/>
    <mergeCell ref="M123:N123"/>
    <mergeCell ref="M131:M132"/>
    <mergeCell ref="N78:N80"/>
    <mergeCell ref="N81:N82"/>
    <mergeCell ref="N83:N84"/>
    <mergeCell ref="N85:N86"/>
    <mergeCell ref="N87:N88"/>
    <mergeCell ref="M101:M103"/>
  </mergeCells>
  <conditionalFormatting sqref="H35">
    <cfRule type="expression" priority="710" dxfId="1">
      <formula>G35="いいえ"</formula>
    </cfRule>
  </conditionalFormatting>
  <conditionalFormatting sqref="H36">
    <cfRule type="expression" priority="703" dxfId="1">
      <formula>G35="いいえ"</formula>
    </cfRule>
  </conditionalFormatting>
  <conditionalFormatting sqref="H39">
    <cfRule type="expression" priority="709" dxfId="1">
      <formula>G39="いいえ"</formula>
    </cfRule>
  </conditionalFormatting>
  <conditionalFormatting sqref="H44">
    <cfRule type="expression" priority="708" dxfId="1">
      <formula>G44="いいえ"</formula>
    </cfRule>
  </conditionalFormatting>
  <conditionalFormatting sqref="H45">
    <cfRule type="expression" priority="700" dxfId="1">
      <formula>G45="いいえ"</formula>
    </cfRule>
  </conditionalFormatting>
  <conditionalFormatting sqref="H47">
    <cfRule type="expression" priority="699" dxfId="1">
      <formula>G47="いいえ"</formula>
    </cfRule>
  </conditionalFormatting>
  <conditionalFormatting sqref="H32">
    <cfRule type="expression" priority="698" dxfId="1">
      <formula>G32="いいえ"</formula>
    </cfRule>
  </conditionalFormatting>
  <conditionalFormatting sqref="H33">
    <cfRule type="expression" priority="697" dxfId="1">
      <formula>G32="いいえ"</formula>
    </cfRule>
  </conditionalFormatting>
  <conditionalFormatting sqref="H34">
    <cfRule type="expression" priority="696" dxfId="1">
      <formula>G32="いいえ"</formula>
    </cfRule>
  </conditionalFormatting>
  <conditionalFormatting sqref="K35">
    <cfRule type="expression" priority="693" dxfId="1">
      <formula>J35="いいえ"</formula>
    </cfRule>
  </conditionalFormatting>
  <conditionalFormatting sqref="K36">
    <cfRule type="expression" priority="691" dxfId="1">
      <formula>J35="いいえ"</formula>
    </cfRule>
  </conditionalFormatting>
  <conditionalFormatting sqref="K44">
    <cfRule type="expression" priority="692" dxfId="1">
      <formula>J44="いいえ"</formula>
    </cfRule>
  </conditionalFormatting>
  <conditionalFormatting sqref="K40">
    <cfRule type="expression" priority="688" dxfId="1">
      <formula>J39="いいえ"</formula>
    </cfRule>
  </conditionalFormatting>
  <conditionalFormatting sqref="K45">
    <cfRule type="expression" priority="687" dxfId="1">
      <formula>J45="いいえ"</formula>
    </cfRule>
  </conditionalFormatting>
  <conditionalFormatting sqref="K47">
    <cfRule type="expression" priority="686" dxfId="1">
      <formula>J47="いいえ"</formula>
    </cfRule>
  </conditionalFormatting>
  <conditionalFormatting sqref="K32">
    <cfRule type="expression" priority="685" dxfId="1">
      <formula>J32="いいえ"</formula>
    </cfRule>
  </conditionalFormatting>
  <conditionalFormatting sqref="K33">
    <cfRule type="expression" priority="684" dxfId="1">
      <formula>J32="いいえ"</formula>
    </cfRule>
  </conditionalFormatting>
  <conditionalFormatting sqref="K34">
    <cfRule type="expression" priority="683" dxfId="1">
      <formula>J32="いいえ"</formula>
    </cfRule>
  </conditionalFormatting>
  <conditionalFormatting sqref="M35 M41 M43:M45">
    <cfRule type="expression" priority="677" dxfId="0">
      <formula>M35&lt;&gt;""</formula>
    </cfRule>
    <cfRule type="expression" priority="678" dxfId="17">
      <formula>$G35="はい"</formula>
    </cfRule>
    <cfRule type="expression" priority="679" dxfId="17">
      <formula>$J35="はい"</formula>
    </cfRule>
    <cfRule type="expression" priority="680" dxfId="1">
      <formula>$G35=$J35</formula>
    </cfRule>
  </conditionalFormatting>
  <conditionalFormatting sqref="M32">
    <cfRule type="expression" priority="673" dxfId="0">
      <formula>M32&lt;&gt;""</formula>
    </cfRule>
    <cfRule type="expression" priority="674" dxfId="17">
      <formula>$J32="はい"</formula>
    </cfRule>
    <cfRule type="expression" priority="676" dxfId="1">
      <formula>$G32=$J32</formula>
    </cfRule>
  </conditionalFormatting>
  <conditionalFormatting sqref="G20:J22">
    <cfRule type="expression" priority="658" dxfId="1">
      <formula>$G20=""</formula>
    </cfRule>
  </conditionalFormatting>
  <conditionalFormatting sqref="G20:J22">
    <cfRule type="expression" priority="657" dxfId="1">
      <formula>$G20="なし"</formula>
    </cfRule>
  </conditionalFormatting>
  <conditionalFormatting sqref="K39">
    <cfRule type="expression" priority="655" dxfId="1">
      <formula>J39="いいえ"</formula>
    </cfRule>
  </conditionalFormatting>
  <conditionalFormatting sqref="H41">
    <cfRule type="expression" priority="654" dxfId="1">
      <formula>G41="いいえ"</formula>
    </cfRule>
  </conditionalFormatting>
  <conditionalFormatting sqref="H42">
    <cfRule type="expression" priority="651" dxfId="1">
      <formula>G41="いいえ"</formula>
    </cfRule>
  </conditionalFormatting>
  <conditionalFormatting sqref="K42">
    <cfRule type="expression" priority="650" dxfId="1">
      <formula>J41="いいえ"</formula>
    </cfRule>
  </conditionalFormatting>
  <conditionalFormatting sqref="K41">
    <cfRule type="expression" priority="643" dxfId="1">
      <formula>J41="いいえ"</formula>
    </cfRule>
  </conditionalFormatting>
  <conditionalFormatting sqref="H43">
    <cfRule type="expression" priority="642" dxfId="1">
      <formula>G43="いいえ"</formula>
    </cfRule>
  </conditionalFormatting>
  <conditionalFormatting sqref="K43">
    <cfRule type="expression" priority="641" dxfId="1">
      <formula>J43="いいえ"</formula>
    </cfRule>
  </conditionalFormatting>
  <conditionalFormatting sqref="H46">
    <cfRule type="expression" priority="632" dxfId="1">
      <formula>G46="いいえ"</formula>
    </cfRule>
  </conditionalFormatting>
  <conditionalFormatting sqref="K46">
    <cfRule type="expression" priority="631" dxfId="1">
      <formula>J46="いいえ"</formula>
    </cfRule>
  </conditionalFormatting>
  <conditionalFormatting sqref="M46">
    <cfRule type="expression" priority="627" dxfId="0">
      <formula>M46&lt;&gt;""</formula>
    </cfRule>
    <cfRule type="expression" priority="628" dxfId="17">
      <formula>$G46="はい"</formula>
    </cfRule>
    <cfRule type="expression" priority="629" dxfId="17">
      <formula>$J46="はい"</formula>
    </cfRule>
    <cfRule type="expression" priority="630" dxfId="1">
      <formula>$G46=$J46</formula>
    </cfRule>
  </conditionalFormatting>
  <conditionalFormatting sqref="H40">
    <cfRule type="expression" priority="622" dxfId="1">
      <formula>G39="いいえ"</formula>
    </cfRule>
  </conditionalFormatting>
  <conditionalFormatting sqref="M47">
    <cfRule type="expression" priority="614" dxfId="0">
      <formula>M47&lt;&gt;""</formula>
    </cfRule>
    <cfRule type="expression" priority="615" dxfId="17">
      <formula>$G47="はい"</formula>
    </cfRule>
    <cfRule type="expression" priority="616" dxfId="17">
      <formula>$J47="はい"</formula>
    </cfRule>
    <cfRule type="expression" priority="617" dxfId="1">
      <formula>$G47=$J47</formula>
    </cfRule>
  </conditionalFormatting>
  <conditionalFormatting sqref="M5:M7">
    <cfRule type="expression" priority="613" dxfId="17">
      <formula>M5=""</formula>
    </cfRule>
  </conditionalFormatting>
  <conditionalFormatting sqref="M8">
    <cfRule type="expression" priority="612" dxfId="17">
      <formula>M8=""</formula>
    </cfRule>
  </conditionalFormatting>
  <conditionalFormatting sqref="G23:J24">
    <cfRule type="expression" priority="611" dxfId="1">
      <formula>$G23=""</formula>
    </cfRule>
  </conditionalFormatting>
  <conditionalFormatting sqref="G23:J24">
    <cfRule type="expression" priority="610" dxfId="1">
      <formula>$G23="なし"</formula>
    </cfRule>
  </conditionalFormatting>
  <conditionalFormatting sqref="D7:I8">
    <cfRule type="expression" priority="609" dxfId="1">
      <formula>$D$7=""</formula>
    </cfRule>
  </conditionalFormatting>
  <conditionalFormatting sqref="H37">
    <cfRule type="expression" priority="607" dxfId="1">
      <formula>G37="いいえ"</formula>
    </cfRule>
  </conditionalFormatting>
  <conditionalFormatting sqref="H38">
    <cfRule type="expression" priority="606" dxfId="1">
      <formula>G37="いいえ"</formula>
    </cfRule>
  </conditionalFormatting>
  <conditionalFormatting sqref="K37">
    <cfRule type="expression" priority="605" dxfId="1">
      <formula>J37="いいえ"</formula>
    </cfRule>
  </conditionalFormatting>
  <conditionalFormatting sqref="K38">
    <cfRule type="expression" priority="604" dxfId="1">
      <formula>J37="いいえ"</formula>
    </cfRule>
  </conditionalFormatting>
  <conditionalFormatting sqref="M37">
    <cfRule type="expression" priority="598" dxfId="0">
      <formula>M37&lt;&gt;""</formula>
    </cfRule>
    <cfRule type="expression" priority="599" dxfId="17">
      <formula>$G37="はい"</formula>
    </cfRule>
    <cfRule type="expression" priority="600" dxfId="17">
      <formula>$J37="はい"</formula>
    </cfRule>
    <cfRule type="expression" priority="601" dxfId="1">
      <formula>$G37=$J37</formula>
    </cfRule>
  </conditionalFormatting>
  <conditionalFormatting sqref="H48">
    <cfRule type="expression" priority="585" dxfId="1">
      <formula>G48="いいえ"</formula>
    </cfRule>
  </conditionalFormatting>
  <conditionalFormatting sqref="K48">
    <cfRule type="expression" priority="584" dxfId="1">
      <formula>J48="いいえ"</formula>
    </cfRule>
  </conditionalFormatting>
  <conditionalFormatting sqref="M48">
    <cfRule type="expression" priority="580" dxfId="0">
      <formula>M48&lt;&gt;""</formula>
    </cfRule>
    <cfRule type="expression" priority="581" dxfId="17">
      <formula>$G48="はい"</formula>
    </cfRule>
    <cfRule type="expression" priority="582" dxfId="17">
      <formula>$J48="はい"</formula>
    </cfRule>
    <cfRule type="expression" priority="583" dxfId="1">
      <formula>$G48=$J48</formula>
    </cfRule>
  </conditionalFormatting>
  <conditionalFormatting sqref="M39">
    <cfRule type="expression" priority="568" dxfId="0">
      <formula>M39&lt;&gt;""</formula>
    </cfRule>
    <cfRule type="expression" priority="569" dxfId="17">
      <formula>$G39="はい"</formula>
    </cfRule>
    <cfRule type="expression" priority="570" dxfId="17">
      <formula>$J39="はい"</formula>
    </cfRule>
    <cfRule type="expression" priority="571" dxfId="1">
      <formula>$G39=$J39</formula>
    </cfRule>
  </conditionalFormatting>
  <conditionalFormatting sqref="H58">
    <cfRule type="expression" priority="567" dxfId="1">
      <formula>G58="いいえ"</formula>
    </cfRule>
  </conditionalFormatting>
  <conditionalFormatting sqref="H59">
    <cfRule type="expression" priority="560" dxfId="1">
      <formula>G58="いいえ"</formula>
    </cfRule>
  </conditionalFormatting>
  <conditionalFormatting sqref="H62">
    <cfRule type="expression" priority="566" dxfId="1">
      <formula>G62="いいえ"</formula>
    </cfRule>
  </conditionalFormatting>
  <conditionalFormatting sqref="H67">
    <cfRule type="expression" priority="565" dxfId="1">
      <formula>G67="いいえ"</formula>
    </cfRule>
  </conditionalFormatting>
  <conditionalFormatting sqref="H68">
    <cfRule type="expression" priority="557" dxfId="1">
      <formula>G68="いいえ"</formula>
    </cfRule>
  </conditionalFormatting>
  <conditionalFormatting sqref="H70">
    <cfRule type="expression" priority="556" dxfId="1">
      <formula>G70="いいえ"</formula>
    </cfRule>
  </conditionalFormatting>
  <conditionalFormatting sqref="H55">
    <cfRule type="expression" priority="555" dxfId="1">
      <formula>G55="いいえ"</formula>
    </cfRule>
  </conditionalFormatting>
  <conditionalFormatting sqref="H56">
    <cfRule type="expression" priority="554" dxfId="1">
      <formula>G55="いいえ"</formula>
    </cfRule>
  </conditionalFormatting>
  <conditionalFormatting sqref="H57">
    <cfRule type="expression" priority="553" dxfId="1">
      <formula>G55="いいえ"</formula>
    </cfRule>
  </conditionalFormatting>
  <conditionalFormatting sqref="K58">
    <cfRule type="expression" priority="550" dxfId="1">
      <formula>J58="いいえ"</formula>
    </cfRule>
  </conditionalFormatting>
  <conditionalFormatting sqref="K59">
    <cfRule type="expression" priority="548" dxfId="1">
      <formula>J58="いいえ"</formula>
    </cfRule>
  </conditionalFormatting>
  <conditionalFormatting sqref="K67">
    <cfRule type="expression" priority="549" dxfId="1">
      <formula>J67="いいえ"</formula>
    </cfRule>
  </conditionalFormatting>
  <conditionalFormatting sqref="K63">
    <cfRule type="expression" priority="545" dxfId="1">
      <formula>J62="いいえ"</formula>
    </cfRule>
  </conditionalFormatting>
  <conditionalFormatting sqref="K68">
    <cfRule type="expression" priority="544" dxfId="1">
      <formula>J68="いいえ"</formula>
    </cfRule>
  </conditionalFormatting>
  <conditionalFormatting sqref="K70">
    <cfRule type="expression" priority="543" dxfId="1">
      <formula>J70="いいえ"</formula>
    </cfRule>
  </conditionalFormatting>
  <conditionalFormatting sqref="K55">
    <cfRule type="expression" priority="542" dxfId="1">
      <formula>J55="いいえ"</formula>
    </cfRule>
  </conditionalFormatting>
  <conditionalFormatting sqref="K56">
    <cfRule type="expression" priority="541" dxfId="1">
      <formula>J55="いいえ"</formula>
    </cfRule>
  </conditionalFormatting>
  <conditionalFormatting sqref="K57">
    <cfRule type="expression" priority="540" dxfId="1">
      <formula>J55="いいえ"</formula>
    </cfRule>
  </conditionalFormatting>
  <conditionalFormatting sqref="M58 M64 M66:M68">
    <cfRule type="expression" priority="534" dxfId="0">
      <formula>M58&lt;&gt;""</formula>
    </cfRule>
    <cfRule type="expression" priority="535" dxfId="17">
      <formula>$G58="はい"</formula>
    </cfRule>
    <cfRule type="expression" priority="536" dxfId="17">
      <formula>$J58="はい"</formula>
    </cfRule>
    <cfRule type="expression" priority="537" dxfId="1">
      <formula>$G58=$J58</formula>
    </cfRule>
  </conditionalFormatting>
  <conditionalFormatting sqref="M55">
    <cfRule type="expression" priority="531" dxfId="0">
      <formula>M55&lt;&gt;""</formula>
    </cfRule>
    <cfRule type="expression" priority="532" dxfId="17">
      <formula>$J55="はい"</formula>
    </cfRule>
    <cfRule type="expression" priority="533" dxfId="1">
      <formula>$G55=$J55</formula>
    </cfRule>
  </conditionalFormatting>
  <conditionalFormatting sqref="K62">
    <cfRule type="expression" priority="520" dxfId="1">
      <formula>J62="いいえ"</formula>
    </cfRule>
  </conditionalFormatting>
  <conditionalFormatting sqref="H64">
    <cfRule type="expression" priority="519" dxfId="1">
      <formula>G64="いいえ"</formula>
    </cfRule>
  </conditionalFormatting>
  <conditionalFormatting sqref="H65">
    <cfRule type="expression" priority="516" dxfId="1">
      <formula>G64="いいえ"</formula>
    </cfRule>
  </conditionalFormatting>
  <conditionalFormatting sqref="K65">
    <cfRule type="expression" priority="515" dxfId="1">
      <formula>J64="いいえ"</formula>
    </cfRule>
  </conditionalFormatting>
  <conditionalFormatting sqref="K64">
    <cfRule type="expression" priority="512" dxfId="1">
      <formula>J64="いいえ"</formula>
    </cfRule>
  </conditionalFormatting>
  <conditionalFormatting sqref="H66">
    <cfRule type="expression" priority="511" dxfId="1">
      <formula>G66="いいえ"</formula>
    </cfRule>
  </conditionalFormatting>
  <conditionalFormatting sqref="K66">
    <cfRule type="expression" priority="510" dxfId="1">
      <formula>J66="いいえ"</formula>
    </cfRule>
  </conditionalFormatting>
  <conditionalFormatting sqref="H69">
    <cfRule type="expression" priority="505" dxfId="1">
      <formula>G69="いいえ"</formula>
    </cfRule>
  </conditionalFormatting>
  <conditionalFormatting sqref="K69">
    <cfRule type="expression" priority="504" dxfId="1">
      <formula>J69="いいえ"</formula>
    </cfRule>
  </conditionalFormatting>
  <conditionalFormatting sqref="M69">
    <cfRule type="expression" priority="500" dxfId="0">
      <formula>M69&lt;&gt;""</formula>
    </cfRule>
    <cfRule type="expression" priority="501" dxfId="17">
      <formula>$G69="はい"</formula>
    </cfRule>
    <cfRule type="expression" priority="502" dxfId="17">
      <formula>$J69="はい"</formula>
    </cfRule>
    <cfRule type="expression" priority="503" dxfId="1">
      <formula>$G69=$J69</formula>
    </cfRule>
  </conditionalFormatting>
  <conditionalFormatting sqref="H63">
    <cfRule type="expression" priority="495" dxfId="1">
      <formula>G62="いいえ"</formula>
    </cfRule>
  </conditionalFormatting>
  <conditionalFormatting sqref="M70">
    <cfRule type="expression" priority="487" dxfId="0">
      <formula>M70&lt;&gt;""</formula>
    </cfRule>
    <cfRule type="expression" priority="488" dxfId="17">
      <formula>$G70="はい"</formula>
    </cfRule>
    <cfRule type="expression" priority="489" dxfId="17">
      <formula>$J70="はい"</formula>
    </cfRule>
    <cfRule type="expression" priority="490" dxfId="1">
      <formula>$G70=$J70</formula>
    </cfRule>
  </conditionalFormatting>
  <conditionalFormatting sqref="H60">
    <cfRule type="expression" priority="486" dxfId="1">
      <formula>G60="いいえ"</formula>
    </cfRule>
  </conditionalFormatting>
  <conditionalFormatting sqref="H61">
    <cfRule type="expression" priority="485" dxfId="1">
      <formula>G60="いいえ"</formula>
    </cfRule>
  </conditionalFormatting>
  <conditionalFormatting sqref="K60">
    <cfRule type="expression" priority="484" dxfId="1">
      <formula>J60="いいえ"</formula>
    </cfRule>
  </conditionalFormatting>
  <conditionalFormatting sqref="K61">
    <cfRule type="expression" priority="483" dxfId="1">
      <formula>J60="いいえ"</formula>
    </cfRule>
  </conditionalFormatting>
  <conditionalFormatting sqref="M60">
    <cfRule type="expression" priority="477" dxfId="0">
      <formula>M60&lt;&gt;""</formula>
    </cfRule>
    <cfRule type="expression" priority="478" dxfId="17">
      <formula>$G60="はい"</formula>
    </cfRule>
    <cfRule type="expression" priority="479" dxfId="17">
      <formula>$J60="はい"</formula>
    </cfRule>
    <cfRule type="expression" priority="480" dxfId="1">
      <formula>$G60=$J60</formula>
    </cfRule>
  </conditionalFormatting>
  <conditionalFormatting sqref="H71">
    <cfRule type="expression" priority="472" dxfId="1">
      <formula>G71="いいえ"</formula>
    </cfRule>
  </conditionalFormatting>
  <conditionalFormatting sqref="K71">
    <cfRule type="expression" priority="471" dxfId="1">
      <formula>J71="いいえ"</formula>
    </cfRule>
  </conditionalFormatting>
  <conditionalFormatting sqref="M71">
    <cfRule type="expression" priority="467" dxfId="0">
      <formula>M71&lt;&gt;""</formula>
    </cfRule>
    <cfRule type="expression" priority="468" dxfId="17">
      <formula>$G71="はい"</formula>
    </cfRule>
    <cfRule type="expression" priority="469" dxfId="17">
      <formula>$J71="はい"</formula>
    </cfRule>
    <cfRule type="expression" priority="470" dxfId="1">
      <formula>$G71=$J71</formula>
    </cfRule>
  </conditionalFormatting>
  <conditionalFormatting sqref="M62">
    <cfRule type="expression" priority="455" dxfId="0">
      <formula>M62&lt;&gt;""</formula>
    </cfRule>
    <cfRule type="expression" priority="456" dxfId="17">
      <formula>$G62="はい"</formula>
    </cfRule>
    <cfRule type="expression" priority="457" dxfId="17">
      <formula>$J62="はい"</formula>
    </cfRule>
    <cfRule type="expression" priority="458" dxfId="1">
      <formula>$G62=$J62</formula>
    </cfRule>
  </conditionalFormatting>
  <conditionalFormatting sqref="H81">
    <cfRule type="expression" priority="454" dxfId="1">
      <formula>G81="いいえ"</formula>
    </cfRule>
  </conditionalFormatting>
  <conditionalFormatting sqref="H82">
    <cfRule type="expression" priority="447" dxfId="1">
      <formula>G81="いいえ"</formula>
    </cfRule>
  </conditionalFormatting>
  <conditionalFormatting sqref="H85">
    <cfRule type="expression" priority="453" dxfId="1">
      <formula>G85="いいえ"</formula>
    </cfRule>
  </conditionalFormatting>
  <conditionalFormatting sqref="H90">
    <cfRule type="expression" priority="452" dxfId="1">
      <formula>G90="いいえ"</formula>
    </cfRule>
  </conditionalFormatting>
  <conditionalFormatting sqref="H91">
    <cfRule type="expression" priority="444" dxfId="1">
      <formula>G91="いいえ"</formula>
    </cfRule>
  </conditionalFormatting>
  <conditionalFormatting sqref="H93">
    <cfRule type="expression" priority="443" dxfId="1">
      <formula>G93="いいえ"</formula>
    </cfRule>
  </conditionalFormatting>
  <conditionalFormatting sqref="H78">
    <cfRule type="expression" priority="442" dxfId="1">
      <formula>G78="いいえ"</formula>
    </cfRule>
  </conditionalFormatting>
  <conditionalFormatting sqref="H79">
    <cfRule type="expression" priority="441" dxfId="1">
      <formula>G78="いいえ"</formula>
    </cfRule>
  </conditionalFormatting>
  <conditionalFormatting sqref="H80">
    <cfRule type="expression" priority="440" dxfId="1">
      <formula>G78="いいえ"</formula>
    </cfRule>
  </conditionalFormatting>
  <conditionalFormatting sqref="K81">
    <cfRule type="expression" priority="437" dxfId="1">
      <formula>J81="いいえ"</formula>
    </cfRule>
  </conditionalFormatting>
  <conditionalFormatting sqref="K82">
    <cfRule type="expression" priority="435" dxfId="1">
      <formula>J81="いいえ"</formula>
    </cfRule>
  </conditionalFormatting>
  <conditionalFormatting sqref="K90">
    <cfRule type="expression" priority="436" dxfId="1">
      <formula>J90="いいえ"</formula>
    </cfRule>
  </conditionalFormatting>
  <conditionalFormatting sqref="K86">
    <cfRule type="expression" priority="432" dxfId="1">
      <formula>J85="いいえ"</formula>
    </cfRule>
  </conditionalFormatting>
  <conditionalFormatting sqref="K91">
    <cfRule type="expression" priority="431" dxfId="1">
      <formula>J91="いいえ"</formula>
    </cfRule>
  </conditionalFormatting>
  <conditionalFormatting sqref="K93">
    <cfRule type="expression" priority="430" dxfId="1">
      <formula>J93="いいえ"</formula>
    </cfRule>
  </conditionalFormatting>
  <conditionalFormatting sqref="K78">
    <cfRule type="expression" priority="429" dxfId="1">
      <formula>J78="いいえ"</formula>
    </cfRule>
  </conditionalFormatting>
  <conditionalFormatting sqref="K79">
    <cfRule type="expression" priority="428" dxfId="1">
      <formula>J78="いいえ"</formula>
    </cfRule>
  </conditionalFormatting>
  <conditionalFormatting sqref="K80">
    <cfRule type="expression" priority="427" dxfId="1">
      <formula>J78="いいえ"</formula>
    </cfRule>
  </conditionalFormatting>
  <conditionalFormatting sqref="M81:N81 M87:N87 M89:N91">
    <cfRule type="expression" priority="421" dxfId="0">
      <formula>M81&lt;&gt;""</formula>
    </cfRule>
    <cfRule type="expression" priority="422" dxfId="17">
      <formula>$G81="はい"</formula>
    </cfRule>
    <cfRule type="expression" priority="423" dxfId="17">
      <formula>$J81="はい"</formula>
    </cfRule>
    <cfRule type="expression" priority="424" dxfId="1">
      <formula>$G81=$J81</formula>
    </cfRule>
  </conditionalFormatting>
  <conditionalFormatting sqref="M78:N78">
    <cfRule type="expression" priority="418" dxfId="0">
      <formula>M78&lt;&gt;""</formula>
    </cfRule>
    <cfRule type="expression" priority="419" dxfId="17">
      <formula>$J78="はい"</formula>
    </cfRule>
    <cfRule type="expression" priority="420" dxfId="1">
      <formula>$G78=$J78</formula>
    </cfRule>
  </conditionalFormatting>
  <conditionalFormatting sqref="K85">
    <cfRule type="expression" priority="407" dxfId="1">
      <formula>J85="いいえ"</formula>
    </cfRule>
  </conditionalFormatting>
  <conditionalFormatting sqref="H87">
    <cfRule type="expression" priority="406" dxfId="1">
      <formula>G87="いいえ"</formula>
    </cfRule>
  </conditionalFormatting>
  <conditionalFormatting sqref="H88">
    <cfRule type="expression" priority="403" dxfId="1">
      <formula>G87="いいえ"</formula>
    </cfRule>
  </conditionalFormatting>
  <conditionalFormatting sqref="K88">
    <cfRule type="expression" priority="402" dxfId="1">
      <formula>J87="いいえ"</formula>
    </cfRule>
  </conditionalFormatting>
  <conditionalFormatting sqref="K87">
    <cfRule type="expression" priority="399" dxfId="1">
      <formula>J87="いいえ"</formula>
    </cfRule>
  </conditionalFormatting>
  <conditionalFormatting sqref="H89">
    <cfRule type="expression" priority="398" dxfId="1">
      <formula>G89="いいえ"</formula>
    </cfRule>
  </conditionalFormatting>
  <conditionalFormatting sqref="K89">
    <cfRule type="expression" priority="397" dxfId="1">
      <formula>J89="いいえ"</formula>
    </cfRule>
  </conditionalFormatting>
  <conditionalFormatting sqref="H92">
    <cfRule type="expression" priority="392" dxfId="1">
      <formula>G92="いいえ"</formula>
    </cfRule>
  </conditionalFormatting>
  <conditionalFormatting sqref="K92">
    <cfRule type="expression" priority="391" dxfId="1">
      <formula>J92="いいえ"</formula>
    </cfRule>
  </conditionalFormatting>
  <conditionalFormatting sqref="M92:N92">
    <cfRule type="expression" priority="387" dxfId="0">
      <formula>M92&lt;&gt;""</formula>
    </cfRule>
    <cfRule type="expression" priority="388" dxfId="17">
      <formula>$G92="はい"</formula>
    </cfRule>
    <cfRule type="expression" priority="389" dxfId="17">
      <formula>$J92="はい"</formula>
    </cfRule>
    <cfRule type="expression" priority="390" dxfId="1">
      <formula>$G92=$J92</formula>
    </cfRule>
  </conditionalFormatting>
  <conditionalFormatting sqref="H86">
    <cfRule type="expression" priority="382" dxfId="1">
      <formula>G85="いいえ"</formula>
    </cfRule>
  </conditionalFormatting>
  <conditionalFormatting sqref="M93:N93">
    <cfRule type="expression" priority="374" dxfId="0">
      <formula>M93&lt;&gt;""</formula>
    </cfRule>
    <cfRule type="expression" priority="375" dxfId="17">
      <formula>$G93="はい"</formula>
    </cfRule>
    <cfRule type="expression" priority="376" dxfId="17">
      <formula>$J93="はい"</formula>
    </cfRule>
    <cfRule type="expression" priority="377" dxfId="1">
      <formula>$G93=$J93</formula>
    </cfRule>
  </conditionalFormatting>
  <conditionalFormatting sqref="H83">
    <cfRule type="expression" priority="373" dxfId="1">
      <formula>G83="いいえ"</formula>
    </cfRule>
  </conditionalFormatting>
  <conditionalFormatting sqref="H84">
    <cfRule type="expression" priority="372" dxfId="1">
      <formula>G83="いいえ"</formula>
    </cfRule>
  </conditionalFormatting>
  <conditionalFormatting sqref="K83">
    <cfRule type="expression" priority="371" dxfId="1">
      <formula>J83="いいえ"</formula>
    </cfRule>
  </conditionalFormatting>
  <conditionalFormatting sqref="K84">
    <cfRule type="expression" priority="370" dxfId="1">
      <formula>J83="いいえ"</formula>
    </cfRule>
  </conditionalFormatting>
  <conditionalFormatting sqref="M83:N83">
    <cfRule type="expression" priority="364" dxfId="0">
      <formula>M83&lt;&gt;""</formula>
    </cfRule>
    <cfRule type="expression" priority="365" dxfId="17">
      <formula>$G83="はい"</formula>
    </cfRule>
    <cfRule type="expression" priority="366" dxfId="17">
      <formula>$J83="はい"</formula>
    </cfRule>
    <cfRule type="expression" priority="367" dxfId="1">
      <formula>$G83=$J83</formula>
    </cfRule>
  </conditionalFormatting>
  <conditionalFormatting sqref="H94">
    <cfRule type="expression" priority="359" dxfId="1">
      <formula>G94="いいえ"</formula>
    </cfRule>
  </conditionalFormatting>
  <conditionalFormatting sqref="K94">
    <cfRule type="expression" priority="358" dxfId="1">
      <formula>J94="いいえ"</formula>
    </cfRule>
  </conditionalFormatting>
  <conditionalFormatting sqref="M94:N94">
    <cfRule type="expression" priority="354" dxfId="0">
      <formula>M94&lt;&gt;""</formula>
    </cfRule>
    <cfRule type="expression" priority="355" dxfId="17">
      <formula>$G94="はい"</formula>
    </cfRule>
    <cfRule type="expression" priority="356" dxfId="17">
      <formula>$J94="はい"</formula>
    </cfRule>
    <cfRule type="expression" priority="357" dxfId="1">
      <formula>$G94=$J94</formula>
    </cfRule>
  </conditionalFormatting>
  <conditionalFormatting sqref="M85:N85">
    <cfRule type="expression" priority="342" dxfId="0">
      <formula>M85&lt;&gt;""</formula>
    </cfRule>
    <cfRule type="expression" priority="343" dxfId="17">
      <formula>$G85="はい"</formula>
    </cfRule>
    <cfRule type="expression" priority="344" dxfId="17">
      <formula>$J85="はい"</formula>
    </cfRule>
    <cfRule type="expression" priority="345" dxfId="1">
      <formula>$G85=$J85</formula>
    </cfRule>
  </conditionalFormatting>
  <conditionalFormatting sqref="G27:M27">
    <cfRule type="expression" priority="341" dxfId="1">
      <formula>G27=""</formula>
    </cfRule>
  </conditionalFormatting>
  <conditionalFormatting sqref="G50:M50">
    <cfRule type="expression" priority="340" dxfId="1">
      <formula>G50=""</formula>
    </cfRule>
  </conditionalFormatting>
  <conditionalFormatting sqref="G73:M73">
    <cfRule type="expression" priority="339" dxfId="1">
      <formula>G73=""</formula>
    </cfRule>
  </conditionalFormatting>
  <conditionalFormatting sqref="H104">
    <cfRule type="expression" priority="338" dxfId="1">
      <formula>G104="いいえ"</formula>
    </cfRule>
  </conditionalFormatting>
  <conditionalFormatting sqref="H105">
    <cfRule type="expression" priority="331" dxfId="1">
      <formula>G104="いいえ"</formula>
    </cfRule>
  </conditionalFormatting>
  <conditionalFormatting sqref="H108">
    <cfRule type="expression" priority="337" dxfId="1">
      <formula>G108="いいえ"</formula>
    </cfRule>
  </conditionalFormatting>
  <conditionalFormatting sqref="H113">
    <cfRule type="expression" priority="336" dxfId="1">
      <formula>G113="いいえ"</formula>
    </cfRule>
  </conditionalFormatting>
  <conditionalFormatting sqref="H114">
    <cfRule type="expression" priority="328" dxfId="1">
      <formula>G114="いいえ"</formula>
    </cfRule>
  </conditionalFormatting>
  <conditionalFormatting sqref="H116">
    <cfRule type="expression" priority="327" dxfId="1">
      <formula>G116="いいえ"</formula>
    </cfRule>
  </conditionalFormatting>
  <conditionalFormatting sqref="H101">
    <cfRule type="expression" priority="326" dxfId="1">
      <formula>G101="いいえ"</formula>
    </cfRule>
  </conditionalFormatting>
  <conditionalFormatting sqref="H102">
    <cfRule type="expression" priority="325" dxfId="1">
      <formula>G101="いいえ"</formula>
    </cfRule>
  </conditionalFormatting>
  <conditionalFormatting sqref="H103">
    <cfRule type="expression" priority="324" dxfId="1">
      <formula>G101="いいえ"</formula>
    </cfRule>
  </conditionalFormatting>
  <conditionalFormatting sqref="K104">
    <cfRule type="expression" priority="321" dxfId="1">
      <formula>J104="いいえ"</formula>
    </cfRule>
  </conditionalFormatting>
  <conditionalFormatting sqref="K105">
    <cfRule type="expression" priority="319" dxfId="1">
      <formula>J104="いいえ"</formula>
    </cfRule>
  </conditionalFormatting>
  <conditionalFormatting sqref="K113">
    <cfRule type="expression" priority="320" dxfId="1">
      <formula>J113="いいえ"</formula>
    </cfRule>
  </conditionalFormatting>
  <conditionalFormatting sqref="K109">
    <cfRule type="expression" priority="316" dxfId="1">
      <formula>J108="いいえ"</formula>
    </cfRule>
  </conditionalFormatting>
  <conditionalFormatting sqref="K114">
    <cfRule type="expression" priority="315" dxfId="1">
      <formula>J114="いいえ"</formula>
    </cfRule>
  </conditionalFormatting>
  <conditionalFormatting sqref="K116">
    <cfRule type="expression" priority="314" dxfId="1">
      <formula>J116="いいえ"</formula>
    </cfRule>
  </conditionalFormatting>
  <conditionalFormatting sqref="K101">
    <cfRule type="expression" priority="313" dxfId="1">
      <formula>J101="いいえ"</formula>
    </cfRule>
  </conditionalFormatting>
  <conditionalFormatting sqref="K102">
    <cfRule type="expression" priority="312" dxfId="1">
      <formula>J101="いいえ"</formula>
    </cfRule>
  </conditionalFormatting>
  <conditionalFormatting sqref="K103">
    <cfRule type="expression" priority="311" dxfId="1">
      <formula>J101="いいえ"</formula>
    </cfRule>
  </conditionalFormatting>
  <conditionalFormatting sqref="N104 N110 N112:N114">
    <cfRule type="expression" priority="305" dxfId="0">
      <formula>N104&lt;&gt;""</formula>
    </cfRule>
    <cfRule type="expression" priority="306" dxfId="17">
      <formula>$G104="はい"</formula>
    </cfRule>
    <cfRule type="expression" priority="307" dxfId="17">
      <formula>$J104="はい"</formula>
    </cfRule>
    <cfRule type="expression" priority="308" dxfId="1">
      <formula>$G104=$J104</formula>
    </cfRule>
  </conditionalFormatting>
  <conditionalFormatting sqref="N101">
    <cfRule type="expression" priority="302" dxfId="0">
      <formula>N101&lt;&gt;""</formula>
    </cfRule>
    <cfRule type="expression" priority="303" dxfId="17">
      <formula>$J101="はい"</formula>
    </cfRule>
    <cfRule type="expression" priority="304" dxfId="1">
      <formula>$G101=$J101</formula>
    </cfRule>
  </conditionalFormatting>
  <conditionalFormatting sqref="K108">
    <cfRule type="expression" priority="291" dxfId="1">
      <formula>J108="いいえ"</formula>
    </cfRule>
  </conditionalFormatting>
  <conditionalFormatting sqref="H110">
    <cfRule type="expression" priority="290" dxfId="1">
      <formula>G110="いいえ"</formula>
    </cfRule>
  </conditionalFormatting>
  <conditionalFormatting sqref="H111">
    <cfRule type="expression" priority="287" dxfId="1">
      <formula>G110="いいえ"</formula>
    </cfRule>
  </conditionalFormatting>
  <conditionalFormatting sqref="K111">
    <cfRule type="expression" priority="286" dxfId="1">
      <formula>J110="いいえ"</formula>
    </cfRule>
  </conditionalFormatting>
  <conditionalFormatting sqref="K110">
    <cfRule type="expression" priority="283" dxfId="1">
      <formula>J110="いいえ"</formula>
    </cfRule>
  </conditionalFormatting>
  <conditionalFormatting sqref="H112">
    <cfRule type="expression" priority="282" dxfId="1">
      <formula>G112="いいえ"</formula>
    </cfRule>
  </conditionalFormatting>
  <conditionalFormatting sqref="K112">
    <cfRule type="expression" priority="281" dxfId="1">
      <formula>J112="いいえ"</formula>
    </cfRule>
  </conditionalFormatting>
  <conditionalFormatting sqref="H115">
    <cfRule type="expression" priority="276" dxfId="1">
      <formula>G115="いいえ"</formula>
    </cfRule>
  </conditionalFormatting>
  <conditionalFormatting sqref="K115">
    <cfRule type="expression" priority="275" dxfId="1">
      <formula>J115="いいえ"</formula>
    </cfRule>
  </conditionalFormatting>
  <conditionalFormatting sqref="N115">
    <cfRule type="expression" priority="271" dxfId="0">
      <formula>N115&lt;&gt;""</formula>
    </cfRule>
    <cfRule type="expression" priority="272" dxfId="17">
      <formula>$G115="はい"</formula>
    </cfRule>
    <cfRule type="expression" priority="273" dxfId="17">
      <formula>$J115="はい"</formula>
    </cfRule>
    <cfRule type="expression" priority="274" dxfId="1">
      <formula>$G115=$J115</formula>
    </cfRule>
  </conditionalFormatting>
  <conditionalFormatting sqref="H109">
    <cfRule type="expression" priority="266" dxfId="1">
      <formula>G108="いいえ"</formula>
    </cfRule>
  </conditionalFormatting>
  <conditionalFormatting sqref="N116">
    <cfRule type="expression" priority="258" dxfId="0">
      <formula>N116&lt;&gt;""</formula>
    </cfRule>
    <cfRule type="expression" priority="259" dxfId="17">
      <formula>$G116="はい"</formula>
    </cfRule>
    <cfRule type="expression" priority="260" dxfId="17">
      <formula>$J116="はい"</formula>
    </cfRule>
    <cfRule type="expression" priority="261" dxfId="1">
      <formula>$G116=$J116</formula>
    </cfRule>
  </conditionalFormatting>
  <conditionalFormatting sqref="H106">
    <cfRule type="expression" priority="257" dxfId="1">
      <formula>G106="いいえ"</formula>
    </cfRule>
  </conditionalFormatting>
  <conditionalFormatting sqref="H107">
    <cfRule type="expression" priority="256" dxfId="1">
      <formula>G106="いいえ"</formula>
    </cfRule>
  </conditionalFormatting>
  <conditionalFormatting sqref="K106">
    <cfRule type="expression" priority="255" dxfId="1">
      <formula>J106="いいえ"</formula>
    </cfRule>
  </conditionalFormatting>
  <conditionalFormatting sqref="K107">
    <cfRule type="expression" priority="254" dxfId="1">
      <formula>J106="いいえ"</formula>
    </cfRule>
  </conditionalFormatting>
  <conditionalFormatting sqref="N106">
    <cfRule type="expression" priority="248" dxfId="0">
      <formula>N106&lt;&gt;""</formula>
    </cfRule>
    <cfRule type="expression" priority="249" dxfId="17">
      <formula>$G106="はい"</formula>
    </cfRule>
    <cfRule type="expression" priority="250" dxfId="17">
      <formula>$J106="はい"</formula>
    </cfRule>
    <cfRule type="expression" priority="251" dxfId="1">
      <formula>$G106=$J106</formula>
    </cfRule>
  </conditionalFormatting>
  <conditionalFormatting sqref="H117">
    <cfRule type="expression" priority="243" dxfId="1">
      <formula>G117="いいえ"</formula>
    </cfRule>
  </conditionalFormatting>
  <conditionalFormatting sqref="K117">
    <cfRule type="expression" priority="242" dxfId="1">
      <formula>J117="いいえ"</formula>
    </cfRule>
  </conditionalFormatting>
  <conditionalFormatting sqref="N117">
    <cfRule type="expression" priority="238" dxfId="0">
      <formula>N117&lt;&gt;""</formula>
    </cfRule>
    <cfRule type="expression" priority="239" dxfId="17">
      <formula>$G117="はい"</formula>
    </cfRule>
    <cfRule type="expression" priority="240" dxfId="17">
      <formula>$J117="はい"</formula>
    </cfRule>
    <cfRule type="expression" priority="241" dxfId="1">
      <formula>$G117=$J117</formula>
    </cfRule>
  </conditionalFormatting>
  <conditionalFormatting sqref="N108">
    <cfRule type="expression" priority="226" dxfId="0">
      <formula>N108&lt;&gt;""</formula>
    </cfRule>
    <cfRule type="expression" priority="227" dxfId="17">
      <formula>$G108="はい"</formula>
    </cfRule>
    <cfRule type="expression" priority="228" dxfId="17">
      <formula>$J108="はい"</formula>
    </cfRule>
    <cfRule type="expression" priority="229" dxfId="1">
      <formula>$G108=$J108</formula>
    </cfRule>
  </conditionalFormatting>
  <conditionalFormatting sqref="H127">
    <cfRule type="expression" priority="225" dxfId="1">
      <formula>G127="いいえ"</formula>
    </cfRule>
  </conditionalFormatting>
  <conditionalFormatting sqref="H128">
    <cfRule type="expression" priority="218" dxfId="1">
      <formula>G127="いいえ"</formula>
    </cfRule>
  </conditionalFormatting>
  <conditionalFormatting sqref="H131">
    <cfRule type="expression" priority="224" dxfId="1">
      <formula>G131="いいえ"</formula>
    </cfRule>
  </conditionalFormatting>
  <conditionalFormatting sqref="H136">
    <cfRule type="expression" priority="223" dxfId="1">
      <formula>G136="いいえ"</formula>
    </cfRule>
  </conditionalFormatting>
  <conditionalFormatting sqref="H137">
    <cfRule type="expression" priority="215" dxfId="1">
      <formula>G137="いいえ"</formula>
    </cfRule>
  </conditionalFormatting>
  <conditionalFormatting sqref="H139">
    <cfRule type="expression" priority="214" dxfId="1">
      <formula>G139="いいえ"</formula>
    </cfRule>
  </conditionalFormatting>
  <conditionalFormatting sqref="H124">
    <cfRule type="expression" priority="213" dxfId="1">
      <formula>G124="いいえ"</formula>
    </cfRule>
  </conditionalFormatting>
  <conditionalFormatting sqref="H125">
    <cfRule type="expression" priority="212" dxfId="1">
      <formula>G124="いいえ"</formula>
    </cfRule>
  </conditionalFormatting>
  <conditionalFormatting sqref="H126">
    <cfRule type="expression" priority="211" dxfId="1">
      <formula>G124="いいえ"</formula>
    </cfRule>
  </conditionalFormatting>
  <conditionalFormatting sqref="K127">
    <cfRule type="expression" priority="208" dxfId="1">
      <formula>J127="いいえ"</formula>
    </cfRule>
  </conditionalFormatting>
  <conditionalFormatting sqref="K128">
    <cfRule type="expression" priority="206" dxfId="1">
      <formula>J127="いいえ"</formula>
    </cfRule>
  </conditionalFormatting>
  <conditionalFormatting sqref="K136">
    <cfRule type="expression" priority="207" dxfId="1">
      <formula>J136="いいえ"</formula>
    </cfRule>
  </conditionalFormatting>
  <conditionalFormatting sqref="K132">
    <cfRule type="expression" priority="203" dxfId="1">
      <formula>J131="いいえ"</formula>
    </cfRule>
  </conditionalFormatting>
  <conditionalFormatting sqref="K137">
    <cfRule type="expression" priority="202" dxfId="1">
      <formula>J137="いいえ"</formula>
    </cfRule>
  </conditionalFormatting>
  <conditionalFormatting sqref="K139">
    <cfRule type="expression" priority="201" dxfId="1">
      <formula>J139="いいえ"</formula>
    </cfRule>
  </conditionalFormatting>
  <conditionalFormatting sqref="K124">
    <cfRule type="expression" priority="200" dxfId="1">
      <formula>J124="いいえ"</formula>
    </cfRule>
  </conditionalFormatting>
  <conditionalFormatting sqref="K125">
    <cfRule type="expression" priority="199" dxfId="1">
      <formula>J124="いいえ"</formula>
    </cfRule>
  </conditionalFormatting>
  <conditionalFormatting sqref="K126">
    <cfRule type="expression" priority="198" dxfId="1">
      <formula>J124="いいえ"</formula>
    </cfRule>
  </conditionalFormatting>
  <conditionalFormatting sqref="M127:N127 M133:N133 M135:N137">
    <cfRule type="expression" priority="192" dxfId="0">
      <formula>M127&lt;&gt;""</formula>
    </cfRule>
    <cfRule type="expression" priority="193" dxfId="17">
      <formula>$G127="はい"</formula>
    </cfRule>
    <cfRule type="expression" priority="194" dxfId="17">
      <formula>$J127="はい"</formula>
    </cfRule>
    <cfRule type="expression" priority="195" dxfId="1">
      <formula>$G127=$J127</formula>
    </cfRule>
  </conditionalFormatting>
  <conditionalFormatting sqref="M124:N124">
    <cfRule type="expression" priority="189" dxfId="0">
      <formula>M124&lt;&gt;""</formula>
    </cfRule>
    <cfRule type="expression" priority="190" dxfId="17">
      <formula>$J124="はい"</formula>
    </cfRule>
    <cfRule type="expression" priority="191" dxfId="1">
      <formula>$G124=$J124</formula>
    </cfRule>
  </conditionalFormatting>
  <conditionalFormatting sqref="K131">
    <cfRule type="expression" priority="178" dxfId="1">
      <formula>J131="いいえ"</formula>
    </cfRule>
  </conditionalFormatting>
  <conditionalFormatting sqref="H133">
    <cfRule type="expression" priority="177" dxfId="1">
      <formula>G133="いいえ"</formula>
    </cfRule>
  </conditionalFormatting>
  <conditionalFormatting sqref="H134">
    <cfRule type="expression" priority="174" dxfId="1">
      <formula>G133="いいえ"</formula>
    </cfRule>
  </conditionalFormatting>
  <conditionalFormatting sqref="K134">
    <cfRule type="expression" priority="173" dxfId="1">
      <formula>J133="いいえ"</formula>
    </cfRule>
  </conditionalFormatting>
  <conditionalFormatting sqref="K133">
    <cfRule type="expression" priority="170" dxfId="1">
      <formula>J133="いいえ"</formula>
    </cfRule>
  </conditionalFormatting>
  <conditionalFormatting sqref="H135">
    <cfRule type="expression" priority="169" dxfId="1">
      <formula>G135="いいえ"</formula>
    </cfRule>
  </conditionalFormatting>
  <conditionalFormatting sqref="K135">
    <cfRule type="expression" priority="168" dxfId="1">
      <formula>J135="いいえ"</formula>
    </cfRule>
  </conditionalFormatting>
  <conditionalFormatting sqref="H138">
    <cfRule type="expression" priority="163" dxfId="1">
      <formula>G138="いいえ"</formula>
    </cfRule>
  </conditionalFormatting>
  <conditionalFormatting sqref="K138">
    <cfRule type="expression" priority="162" dxfId="1">
      <formula>J138="いいえ"</formula>
    </cfRule>
  </conditionalFormatting>
  <conditionalFormatting sqref="M138:N138">
    <cfRule type="expression" priority="158" dxfId="0">
      <formula>M138&lt;&gt;""</formula>
    </cfRule>
    <cfRule type="expression" priority="159" dxfId="17">
      <formula>$G138="はい"</formula>
    </cfRule>
    <cfRule type="expression" priority="160" dxfId="17">
      <formula>$J138="はい"</formula>
    </cfRule>
    <cfRule type="expression" priority="161" dxfId="1">
      <formula>$G138=$J138</formula>
    </cfRule>
  </conditionalFormatting>
  <conditionalFormatting sqref="H132">
    <cfRule type="expression" priority="153" dxfId="1">
      <formula>G131="いいえ"</formula>
    </cfRule>
  </conditionalFormatting>
  <conditionalFormatting sqref="M139:N139">
    <cfRule type="expression" priority="145" dxfId="0">
      <formula>M139&lt;&gt;""</formula>
    </cfRule>
    <cfRule type="expression" priority="146" dxfId="17">
      <formula>$G139="はい"</formula>
    </cfRule>
    <cfRule type="expression" priority="147" dxfId="17">
      <formula>$J139="はい"</formula>
    </cfRule>
    <cfRule type="expression" priority="148" dxfId="1">
      <formula>$G139=$J139</formula>
    </cfRule>
  </conditionalFormatting>
  <conditionalFormatting sqref="H129">
    <cfRule type="expression" priority="144" dxfId="1">
      <formula>G129="いいえ"</formula>
    </cfRule>
  </conditionalFormatting>
  <conditionalFormatting sqref="H130">
    <cfRule type="expression" priority="143" dxfId="1">
      <formula>G129="いいえ"</formula>
    </cfRule>
  </conditionalFormatting>
  <conditionalFormatting sqref="K129">
    <cfRule type="expression" priority="142" dxfId="1">
      <formula>J129="いいえ"</formula>
    </cfRule>
  </conditionalFormatting>
  <conditionalFormatting sqref="K130">
    <cfRule type="expression" priority="141" dxfId="1">
      <formula>J129="いいえ"</formula>
    </cfRule>
  </conditionalFormatting>
  <conditionalFormatting sqref="M129:N129">
    <cfRule type="expression" priority="135" dxfId="0">
      <formula>M129&lt;&gt;""</formula>
    </cfRule>
    <cfRule type="expression" priority="136" dxfId="17">
      <formula>$G129="はい"</formula>
    </cfRule>
    <cfRule type="expression" priority="137" dxfId="17">
      <formula>$J129="はい"</formula>
    </cfRule>
    <cfRule type="expression" priority="138" dxfId="1">
      <formula>$G129=$J129</formula>
    </cfRule>
  </conditionalFormatting>
  <conditionalFormatting sqref="H140">
    <cfRule type="expression" priority="130" dxfId="1">
      <formula>G140="いいえ"</formula>
    </cfRule>
  </conditionalFormatting>
  <conditionalFormatting sqref="K140">
    <cfRule type="expression" priority="129" dxfId="1">
      <formula>J140="いいえ"</formula>
    </cfRule>
  </conditionalFormatting>
  <conditionalFormatting sqref="M140:N140">
    <cfRule type="expression" priority="125" dxfId="0">
      <formula>M140&lt;&gt;""</formula>
    </cfRule>
    <cfRule type="expression" priority="126" dxfId="17">
      <formula>$G140="はい"</formula>
    </cfRule>
    <cfRule type="expression" priority="127" dxfId="17">
      <formula>$J140="はい"</formula>
    </cfRule>
    <cfRule type="expression" priority="128" dxfId="1">
      <formula>$G140=$J140</formula>
    </cfRule>
  </conditionalFormatting>
  <conditionalFormatting sqref="M131:N131">
    <cfRule type="expression" priority="113" dxfId="0">
      <formula>M131&lt;&gt;""</formula>
    </cfRule>
    <cfRule type="expression" priority="114" dxfId="17">
      <formula>$G131="はい"</formula>
    </cfRule>
    <cfRule type="expression" priority="115" dxfId="17">
      <formula>$J131="はい"</formula>
    </cfRule>
    <cfRule type="expression" priority="116" dxfId="1">
      <formula>$G131=$J131</formula>
    </cfRule>
  </conditionalFormatting>
  <conditionalFormatting sqref="G96:M96">
    <cfRule type="expression" priority="112" dxfId="1">
      <formula>G96=""</formula>
    </cfRule>
  </conditionalFormatting>
  <conditionalFormatting sqref="G119:M119">
    <cfRule type="expression" priority="111" dxfId="1">
      <formula>G119=""</formula>
    </cfRule>
  </conditionalFormatting>
  <conditionalFormatting sqref="G11:G18 C11:C18 J11:K18 E11:E18">
    <cfRule type="expression" priority="104" dxfId="17">
      <formula>C11=""</formula>
    </cfRule>
  </conditionalFormatting>
  <conditionalFormatting sqref="G32:G48 J32:J48 G55:G71 J55:J71 G78:G94 J78:J94 G101:G117 J101:J117 G124:G140 J124:J140">
    <cfRule type="expression" priority="103" dxfId="15">
      <formula>G32=""</formula>
    </cfRule>
  </conditionalFormatting>
  <conditionalFormatting sqref="I34 L34 I57 L57 I80 L80 I103 L103 I126 L126">
    <cfRule type="expression" priority="88" dxfId="1">
      <formula>G32&lt;&gt;"はい"</formula>
    </cfRule>
    <cfRule type="expression" priority="101" dxfId="1">
      <formula>G32="いいえ"</formula>
    </cfRule>
    <cfRule type="expression" priority="102" dxfId="15">
      <formula>I34=""</formula>
    </cfRule>
  </conditionalFormatting>
  <conditionalFormatting sqref="I33 L33 I40 L40 I42 L42 I56 L56 I63 L63 I65 L65 I79 L79 I86 L86 I88 L88 I102 L102 I109 L109 I111 L111 I125 L125 I132 L132 I134 L134">
    <cfRule type="expression" priority="99" dxfId="1">
      <formula>G32="いいえ"</formula>
    </cfRule>
    <cfRule type="expression" priority="100" dxfId="17">
      <formula>I33=""</formula>
    </cfRule>
  </conditionalFormatting>
  <conditionalFormatting sqref="I35 L35 I37 L37 I39 L39 I41 L41 I43:I48 L43:L48 I58 L58 I60 L60 I62 L62 I64 L64 I66:I71 L66:L71 I81 L81 I83 L83 I85 L85 I87 L87 I89:I94 L89:L94 I104 L104 I106 L106 I108 L108 I110 L110 I112:I117 L112:L117 I127 L127 I129 L129 I131 L131 I133 L133 I135:I140 L135:L140">
    <cfRule type="expression" priority="97" dxfId="1">
      <formula>G35="いいえ"</formula>
    </cfRule>
    <cfRule type="expression" priority="98" dxfId="17">
      <formula>I35=""</formula>
    </cfRule>
  </conditionalFormatting>
  <conditionalFormatting sqref="I36 L36 I38 L38 I59 L59 I61 L61 I82 L82 I84 L84 I105 L105 I107 L107 I128 L128 I130 L130">
    <cfRule type="expression" priority="95" dxfId="1">
      <formula>G35="いいえ"</formula>
    </cfRule>
    <cfRule type="expression" priority="96" dxfId="15">
      <formula>I36=""</formula>
    </cfRule>
  </conditionalFormatting>
  <conditionalFormatting sqref="I32 L32 I55 L55 I78 L78 I101 L101 I124 L124">
    <cfRule type="expression" priority="94" dxfId="0">
      <formula>G32="はい"</formula>
    </cfRule>
  </conditionalFormatting>
  <conditionalFormatting sqref="D11:D18 I11:I18">
    <cfRule type="expression" priority="93" dxfId="469">
      <formula>D11=""</formula>
    </cfRule>
  </conditionalFormatting>
  <conditionalFormatting sqref="G101:L117 N101:N117">
    <cfRule type="expression" priority="92" dxfId="1">
      <formula>$G$96=""</formula>
    </cfRule>
  </conditionalFormatting>
  <conditionalFormatting sqref="G124:N140">
    <cfRule type="expression" priority="91" dxfId="1">
      <formula>$G$119=""</formula>
    </cfRule>
  </conditionalFormatting>
  <conditionalFormatting sqref="G78:N94">
    <cfRule type="expression" priority="90" dxfId="1">
      <formula>$G$73=""</formula>
    </cfRule>
  </conditionalFormatting>
  <conditionalFormatting sqref="G55:M71">
    <cfRule type="expression" priority="89" dxfId="1">
      <formula>$G$50=""</formula>
    </cfRule>
  </conditionalFormatting>
  <conditionalFormatting sqref="G32:M48">
    <cfRule type="expression" priority="1" dxfId="1">
      <formula>$G$27=""</formula>
    </cfRule>
  </conditionalFormatting>
  <conditionalFormatting sqref="N35 N41 N43:N45">
    <cfRule type="expression" priority="84" dxfId="0">
      <formula>N35&lt;&gt;""</formula>
    </cfRule>
    <cfRule type="expression" priority="85" dxfId="17">
      <formula>$G35="はい"</formula>
    </cfRule>
    <cfRule type="expression" priority="86" dxfId="17">
      <formula>$J35="はい"</formula>
    </cfRule>
    <cfRule type="expression" priority="87" dxfId="1">
      <formula>$G35=$J35</formula>
    </cfRule>
  </conditionalFormatting>
  <conditionalFormatting sqref="N32">
    <cfRule type="expression" priority="81" dxfId="0">
      <formula>N32&lt;&gt;""</formula>
    </cfRule>
    <cfRule type="expression" priority="82" dxfId="17">
      <formula>$J32="はい"</formula>
    </cfRule>
    <cfRule type="expression" priority="83" dxfId="1">
      <formula>$G32=$J32</formula>
    </cfRule>
  </conditionalFormatting>
  <conditionalFormatting sqref="N46">
    <cfRule type="expression" priority="77" dxfId="0">
      <formula>N46&lt;&gt;""</formula>
    </cfRule>
    <cfRule type="expression" priority="78" dxfId="17">
      <formula>$G46="はい"</formula>
    </cfRule>
    <cfRule type="expression" priority="79" dxfId="17">
      <formula>$J46="はい"</formula>
    </cfRule>
    <cfRule type="expression" priority="80" dxfId="1">
      <formula>$G46=$J46</formula>
    </cfRule>
  </conditionalFormatting>
  <conditionalFormatting sqref="N47">
    <cfRule type="expression" priority="73" dxfId="0">
      <formula>N47&lt;&gt;""</formula>
    </cfRule>
    <cfRule type="expression" priority="74" dxfId="17">
      <formula>$G47="はい"</formula>
    </cfRule>
    <cfRule type="expression" priority="75" dxfId="17">
      <formula>$J47="はい"</formula>
    </cfRule>
    <cfRule type="expression" priority="76" dxfId="1">
      <formula>$G47=$J47</formula>
    </cfRule>
  </conditionalFormatting>
  <conditionalFormatting sqref="N37">
    <cfRule type="expression" priority="69" dxfId="0">
      <formula>N37&lt;&gt;""</formula>
    </cfRule>
    <cfRule type="expression" priority="70" dxfId="17">
      <formula>$G37="はい"</formula>
    </cfRule>
    <cfRule type="expression" priority="71" dxfId="17">
      <formula>$J37="はい"</formula>
    </cfRule>
    <cfRule type="expression" priority="72" dxfId="1">
      <formula>$G37=$J37</formula>
    </cfRule>
  </conditionalFormatting>
  <conditionalFormatting sqref="N48">
    <cfRule type="expression" priority="65" dxfId="0">
      <formula>N48&lt;&gt;""</formula>
    </cfRule>
    <cfRule type="expression" priority="66" dxfId="17">
      <formula>$G48="はい"</formula>
    </cfRule>
    <cfRule type="expression" priority="67" dxfId="17">
      <formula>$J48="はい"</formula>
    </cfRule>
    <cfRule type="expression" priority="68" dxfId="1">
      <formula>$G48=$J48</formula>
    </cfRule>
  </conditionalFormatting>
  <conditionalFormatting sqref="N39">
    <cfRule type="expression" priority="61" dxfId="0">
      <formula>N39&lt;&gt;""</formula>
    </cfRule>
    <cfRule type="expression" priority="62" dxfId="17">
      <formula>$G39="はい"</formula>
    </cfRule>
    <cfRule type="expression" priority="63" dxfId="17">
      <formula>$J39="はい"</formula>
    </cfRule>
    <cfRule type="expression" priority="64" dxfId="1">
      <formula>$G39=$J39</formula>
    </cfRule>
  </conditionalFormatting>
  <conditionalFormatting sqref="N32:N48">
    <cfRule type="expression" priority="60" dxfId="1">
      <formula>$G$27=""</formula>
    </cfRule>
  </conditionalFormatting>
  <conditionalFormatting sqref="N55:N71">
    <cfRule type="expression" priority="32" dxfId="1">
      <formula>$G$50=""</formula>
    </cfRule>
  </conditionalFormatting>
  <conditionalFormatting sqref="N58 N64 N66:N68">
    <cfRule type="expression" priority="56" dxfId="0">
      <formula>N58&lt;&gt;""</formula>
    </cfRule>
    <cfRule type="expression" priority="57" dxfId="17">
      <formula>$G58="はい"</formula>
    </cfRule>
    <cfRule type="expression" priority="58" dxfId="17">
      <formula>$J58="はい"</formula>
    </cfRule>
    <cfRule type="expression" priority="59" dxfId="1">
      <formula>$G58=$J58</formula>
    </cfRule>
  </conditionalFormatting>
  <conditionalFormatting sqref="N55">
    <cfRule type="expression" priority="53" dxfId="0">
      <formula>N55&lt;&gt;""</formula>
    </cfRule>
    <cfRule type="expression" priority="54" dxfId="17">
      <formula>$J55="はい"</formula>
    </cfRule>
    <cfRule type="expression" priority="55" dxfId="1">
      <formula>$G55=$J55</formula>
    </cfRule>
  </conditionalFormatting>
  <conditionalFormatting sqref="N69">
    <cfRule type="expression" priority="49" dxfId="0">
      <formula>N69&lt;&gt;""</formula>
    </cfRule>
    <cfRule type="expression" priority="50" dxfId="17">
      <formula>$G69="はい"</formula>
    </cfRule>
    <cfRule type="expression" priority="51" dxfId="17">
      <formula>$J69="はい"</formula>
    </cfRule>
    <cfRule type="expression" priority="52" dxfId="1">
      <formula>$G69=$J69</formula>
    </cfRule>
  </conditionalFormatting>
  <conditionalFormatting sqref="N70">
    <cfRule type="expression" priority="45" dxfId="0">
      <formula>N70&lt;&gt;""</formula>
    </cfRule>
    <cfRule type="expression" priority="46" dxfId="17">
      <formula>$G70="はい"</formula>
    </cfRule>
    <cfRule type="expression" priority="47" dxfId="17">
      <formula>$J70="はい"</formula>
    </cfRule>
    <cfRule type="expression" priority="48" dxfId="1">
      <formula>$G70=$J70</formula>
    </cfRule>
  </conditionalFormatting>
  <conditionalFormatting sqref="N60">
    <cfRule type="expression" priority="41" dxfId="0">
      <formula>N60&lt;&gt;""</formula>
    </cfRule>
    <cfRule type="expression" priority="42" dxfId="17">
      <formula>$G60="はい"</formula>
    </cfRule>
    <cfRule type="expression" priority="43" dxfId="17">
      <formula>$J60="はい"</formula>
    </cfRule>
    <cfRule type="expression" priority="44" dxfId="1">
      <formula>$G60=$J60</formula>
    </cfRule>
  </conditionalFormatting>
  <conditionalFormatting sqref="N71">
    <cfRule type="expression" priority="37" dxfId="0">
      <formula>N71&lt;&gt;""</formula>
    </cfRule>
    <cfRule type="expression" priority="38" dxfId="17">
      <formula>$G71="はい"</formula>
    </cfRule>
    <cfRule type="expression" priority="39" dxfId="17">
      <formula>$J71="はい"</formula>
    </cfRule>
    <cfRule type="expression" priority="40" dxfId="1">
      <formula>$G71=$J71</formula>
    </cfRule>
  </conditionalFormatting>
  <conditionalFormatting sqref="N62">
    <cfRule type="expression" priority="33" dxfId="0">
      <formula>N62&lt;&gt;""</formula>
    </cfRule>
    <cfRule type="expression" priority="34" dxfId="17">
      <formula>$G62="はい"</formula>
    </cfRule>
    <cfRule type="expression" priority="35" dxfId="17">
      <formula>$J62="はい"</formula>
    </cfRule>
    <cfRule type="expression" priority="36" dxfId="1">
      <formula>$G62=$J62</formula>
    </cfRule>
  </conditionalFormatting>
  <conditionalFormatting sqref="M104 M110 M112:M114">
    <cfRule type="expression" priority="28" dxfId="0">
      <formula>M104&lt;&gt;""</formula>
    </cfRule>
    <cfRule type="expression" priority="29" dxfId="17">
      <formula>$G104="はい"</formula>
    </cfRule>
    <cfRule type="expression" priority="30" dxfId="17">
      <formula>$J104="はい"</formula>
    </cfRule>
    <cfRule type="expression" priority="31" dxfId="1">
      <formula>$G104=$J104</formula>
    </cfRule>
  </conditionalFormatting>
  <conditionalFormatting sqref="M101">
    <cfRule type="expression" priority="25" dxfId="0">
      <formula>M101&lt;&gt;""</formula>
    </cfRule>
    <cfRule type="expression" priority="26" dxfId="17">
      <formula>$J101="はい"</formula>
    </cfRule>
    <cfRule type="expression" priority="27" dxfId="1">
      <formula>$G101=$J101</formula>
    </cfRule>
  </conditionalFormatting>
  <conditionalFormatting sqref="M115">
    <cfRule type="expression" priority="21" dxfId="0">
      <formula>M115&lt;&gt;""</formula>
    </cfRule>
    <cfRule type="expression" priority="22" dxfId="17">
      <formula>$G115="はい"</formula>
    </cfRule>
    <cfRule type="expression" priority="23" dxfId="17">
      <formula>$J115="はい"</formula>
    </cfRule>
    <cfRule type="expression" priority="24" dxfId="1">
      <formula>$G115=$J115</formula>
    </cfRule>
  </conditionalFormatting>
  <conditionalFormatting sqref="M116">
    <cfRule type="expression" priority="17" dxfId="0">
      <formula>M116&lt;&gt;""</formula>
    </cfRule>
    <cfRule type="expression" priority="18" dxfId="17">
      <formula>$G116="はい"</formula>
    </cfRule>
    <cfRule type="expression" priority="19" dxfId="17">
      <formula>$J116="はい"</formula>
    </cfRule>
    <cfRule type="expression" priority="20" dxfId="1">
      <formula>$G116=$J116</formula>
    </cfRule>
  </conditionalFormatting>
  <conditionalFormatting sqref="M106">
    <cfRule type="expression" priority="13" dxfId="0">
      <formula>M106&lt;&gt;""</formula>
    </cfRule>
    <cfRule type="expression" priority="14" dxfId="17">
      <formula>$G106="はい"</formula>
    </cfRule>
    <cfRule type="expression" priority="15" dxfId="17">
      <formula>$J106="はい"</formula>
    </cfRule>
    <cfRule type="expression" priority="16" dxfId="1">
      <formula>$G106=$J106</formula>
    </cfRule>
  </conditionalFormatting>
  <conditionalFormatting sqref="M117">
    <cfRule type="expression" priority="9" dxfId="0">
      <formula>M117&lt;&gt;""</formula>
    </cfRule>
    <cfRule type="expression" priority="10" dxfId="17">
      <formula>$G117="はい"</formula>
    </cfRule>
    <cfRule type="expression" priority="11" dxfId="17">
      <formula>$J117="はい"</formula>
    </cfRule>
    <cfRule type="expression" priority="12" dxfId="1">
      <formula>$G117=$J117</formula>
    </cfRule>
  </conditionalFormatting>
  <conditionalFormatting sqref="M108">
    <cfRule type="expression" priority="5" dxfId="0">
      <formula>M108&lt;&gt;""</formula>
    </cfRule>
    <cfRule type="expression" priority="6" dxfId="17">
      <formula>$G108="はい"</formula>
    </cfRule>
    <cfRule type="expression" priority="7" dxfId="17">
      <formula>$J108="はい"</formula>
    </cfRule>
    <cfRule type="expression" priority="8" dxfId="1">
      <formula>$G108=$J108</formula>
    </cfRule>
  </conditionalFormatting>
  <conditionalFormatting sqref="M101:M117">
    <cfRule type="expression" priority="4" dxfId="1">
      <formula>$G$96=""</formula>
    </cfRule>
  </conditionalFormatting>
  <conditionalFormatting sqref="I35 L35 I37 L37 I39 L39 I41 L41 I43:I48 L43:L48 I58 L58 I60 L60 I62 L62 I64 L64 I66:I71 L66:L71 I81 L81 I83 L83 I85 L85 I87 L87 I89:I94 L89:L94 I104 L104 I106 L106 I108 L108 I110 L110 I112:I117 L112:L117 I127 L127 I129 L129 I131 L131 I133 L133 I135:I140 L135:L140">
    <cfRule type="expression" priority="3" dxfId="1">
      <formula>G35&lt;&gt;"はい"</formula>
    </cfRule>
  </conditionalFormatting>
  <conditionalFormatting sqref="I33 L33 I36 L36 I38 L38 I40 L40 I42 L42 I56 L56 I59 L59 I61 L61 I63 L63 I65 L65 I79 L79 I82 L82 I84 L84 I86 L86 I88 L88 I102 L102 I105 L105 I107 L107 I109 L109 I111 L111 I125 L125 I128 L128 I130 L130 I132 L132 I134 L134">
    <cfRule type="expression" priority="2" dxfId="1">
      <formula>G32&lt;&gt;"はい"</formula>
    </cfRule>
  </conditionalFormatting>
  <dataValidations count="3">
    <dataValidation type="list" allowBlank="1" showInputMessage="1" showErrorMessage="1" sqref="G39 G43:G48 G41 G32:G35 J32:J35 J39 J41 J43:J48 G37 J37 G62 G66:G71 G64 G55:G58 J55:J58 J62 J64 J66:J71 G60 J60 G85 G89:G94 G87 G78:G81 J78:J81 J85 J87 J89:J94 G83 J83 G108 G112:G117 G110 G101:G104 J101:J104 J108 J110 J129 G106 J106 G131 G135:G140 G133 G124:G127 J124:J127 J131 J133 J135:J140 G129 J112:J117">
      <formula1>"はい,いいえ"</formula1>
    </dataValidation>
    <dataValidation type="list" allowBlank="1" showInputMessage="1" showErrorMessage="1" sqref="I34 L36 L34 I36 L38 I38 I57 L59 L57 I59 L61 I61 I80 L82 L80 I82 L84 I84 I103 L105 L103 I105 L107 I107 I126 L128 L126 I128 L130 I130">
      <formula1>"有,無"</formula1>
    </dataValidation>
    <dataValidation type="list" allowBlank="1" showInputMessage="1" showErrorMessage="1" sqref="D11:D18 I11:I18">
      <formula1>"研究責任医師,研究分担医師,統計解析責任者,利益を得ることが明白な者"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6" r:id="rId2"/>
  <headerFooter>
    <oddFooter>&amp;R&amp;P/&amp;N</oddFooter>
  </headerFooter>
  <rowBreaks count="2" manualBreakCount="2">
    <brk id="49" max="255" man="1"/>
    <brk id="95"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34"/>
  <sheetViews>
    <sheetView showGridLines="0" view="pageBreakPreview" zoomScale="60" zoomScaleNormal="71" zoomScalePageLayoutView="71" workbookViewId="0" topLeftCell="A1">
      <selection activeCell="L8" sqref="L8"/>
    </sheetView>
  </sheetViews>
  <sheetFormatPr defaultColWidth="8.8515625" defaultRowHeight="15"/>
  <cols>
    <col min="1" max="1" width="2.00390625" style="1" customWidth="1"/>
    <col min="2" max="2" width="2.140625" style="66" customWidth="1"/>
    <col min="3" max="3" width="22.421875" style="66" customWidth="1"/>
    <col min="4" max="4" width="57.57421875" style="66" customWidth="1"/>
    <col min="5" max="5" width="16.421875" style="66" customWidth="1"/>
    <col min="6" max="6" width="8.8515625" style="66" customWidth="1"/>
    <col min="7" max="7" width="15.8515625" style="66" customWidth="1"/>
    <col min="8" max="8" width="24.00390625" style="160" customWidth="1"/>
    <col min="9" max="9" width="8.57421875" style="160" customWidth="1"/>
    <col min="10" max="10" width="15.8515625" style="160" customWidth="1"/>
    <col min="11" max="11" width="24.421875" style="160" customWidth="1"/>
    <col min="12" max="12" width="61.140625" style="160" customWidth="1"/>
    <col min="13" max="13" width="10.00390625" style="1" customWidth="1"/>
    <col min="14" max="16384" width="8.8515625" style="1" customWidth="1"/>
  </cols>
  <sheetData>
    <row r="1" spans="3:12" ht="49.5" customHeight="1">
      <c r="C1" s="241"/>
      <c r="D1" s="241"/>
      <c r="E1" s="241" t="s">
        <v>175</v>
      </c>
      <c r="F1" s="241"/>
      <c r="G1" s="241"/>
      <c r="H1" s="241"/>
      <c r="I1" s="241"/>
      <c r="J1" s="241"/>
      <c r="K1" s="241"/>
      <c r="L1" s="163" t="s">
        <v>159</v>
      </c>
    </row>
    <row r="2" spans="3:12" ht="36" customHeight="1">
      <c r="C2" s="27" t="s">
        <v>76</v>
      </c>
      <c r="D2" s="13"/>
      <c r="E2" s="13"/>
      <c r="F2" s="13"/>
      <c r="G2" s="13"/>
      <c r="H2" s="13"/>
      <c r="I2" s="13"/>
      <c r="J2" s="13"/>
      <c r="K2" s="13"/>
      <c r="L2" s="163"/>
    </row>
    <row r="3" spans="3:12" ht="36" customHeight="1">
      <c r="C3" s="148" t="s">
        <v>149</v>
      </c>
      <c r="D3" s="164"/>
      <c r="E3" s="164"/>
      <c r="F3" s="164"/>
      <c r="G3" s="164"/>
      <c r="H3" s="164"/>
      <c r="I3" s="164"/>
      <c r="J3" s="164"/>
      <c r="K3" s="164"/>
      <c r="L3" s="164"/>
    </row>
    <row r="4" spans="3:6" ht="26.25" customHeight="1">
      <c r="C4" s="165"/>
      <c r="D4" s="165"/>
      <c r="E4" s="165"/>
      <c r="F4" s="165"/>
    </row>
    <row r="5" spans="3:12" ht="27.75" customHeight="1">
      <c r="C5" s="165"/>
      <c r="D5" s="165"/>
      <c r="E5" s="165"/>
      <c r="F5" s="165"/>
      <c r="J5" s="515" t="s">
        <v>25</v>
      </c>
      <c r="K5" s="516"/>
      <c r="L5" s="166">
        <f>IF('様式C_研究責任医師'!M5="","",'様式C_研究責任医師'!M5)</f>
      </c>
    </row>
    <row r="6" spans="3:12" ht="27.75" customHeight="1">
      <c r="C6" s="165"/>
      <c r="D6" s="165"/>
      <c r="E6" s="165"/>
      <c r="F6" s="165"/>
      <c r="J6" s="515" t="s">
        <v>77</v>
      </c>
      <c r="K6" s="354"/>
      <c r="L6" s="166">
        <f>IF('様式C_研究責任医師'!M7="","",'様式C_研究責任医師'!M7)</f>
      </c>
    </row>
    <row r="7" spans="3:12" ht="27.75" customHeight="1">
      <c r="C7" s="502" t="s">
        <v>4</v>
      </c>
      <c r="D7" s="521">
        <f>IF('様式B'!D8="","",'様式B'!D8)</f>
      </c>
      <c r="E7" s="522"/>
      <c r="F7" s="522"/>
      <c r="G7" s="522"/>
      <c r="H7" s="522"/>
      <c r="I7" s="66"/>
      <c r="J7" s="515" t="s">
        <v>56</v>
      </c>
      <c r="K7" s="516"/>
      <c r="L7" s="167"/>
    </row>
    <row r="8" spans="3:12" ht="27.75" customHeight="1">
      <c r="C8" s="503"/>
      <c r="D8" s="364"/>
      <c r="E8" s="349"/>
      <c r="F8" s="349"/>
      <c r="G8" s="349"/>
      <c r="H8" s="349"/>
      <c r="I8" s="66"/>
      <c r="J8" s="515" t="s">
        <v>26</v>
      </c>
      <c r="K8" s="354"/>
      <c r="L8" s="167"/>
    </row>
    <row r="9" spans="3:12" ht="9" customHeight="1">
      <c r="C9" s="155"/>
      <c r="D9" s="157"/>
      <c r="E9" s="157"/>
      <c r="F9" s="165"/>
      <c r="G9" s="168"/>
      <c r="H9" s="168"/>
      <c r="I9" s="168"/>
      <c r="J9" s="168"/>
      <c r="K9" s="169"/>
      <c r="L9" s="170"/>
    </row>
    <row r="10" spans="3:12" ht="21.75" customHeight="1">
      <c r="C10" s="155"/>
      <c r="D10" s="157"/>
      <c r="E10" s="157"/>
      <c r="F10" s="165"/>
      <c r="G10" s="168"/>
      <c r="H10" s="168"/>
      <c r="I10" s="168"/>
      <c r="J10" s="281" t="s">
        <v>136</v>
      </c>
      <c r="K10" s="169"/>
      <c r="L10" s="170"/>
    </row>
    <row r="11" spans="3:12" ht="87.75" customHeight="1">
      <c r="C11" s="155"/>
      <c r="D11" s="157"/>
      <c r="E11" s="157"/>
      <c r="F11" s="165"/>
      <c r="G11" s="168"/>
      <c r="H11" s="168"/>
      <c r="I11" s="168"/>
      <c r="J11" s="504"/>
      <c r="K11" s="505"/>
      <c r="L11" s="506"/>
    </row>
    <row r="12" spans="3:12" s="66" customFormat="1" ht="40.5" customHeight="1">
      <c r="C12" s="147" t="s">
        <v>192</v>
      </c>
      <c r="D12" s="148"/>
      <c r="E12" s="148"/>
      <c r="F12" s="148"/>
      <c r="G12" s="148"/>
      <c r="H12" s="148"/>
      <c r="I12" s="148"/>
      <c r="J12" s="148"/>
      <c r="K12" s="171"/>
      <c r="L12" s="171"/>
    </row>
    <row r="13" spans="3:12" ht="30.75" customHeight="1">
      <c r="C13" s="517" t="s">
        <v>150</v>
      </c>
      <c r="D13" s="517"/>
      <c r="E13" s="86" t="s">
        <v>112</v>
      </c>
      <c r="F13" s="520">
        <f>IF('様式B'!G12="","",'様式B'!G12)</f>
      </c>
      <c r="G13" s="520"/>
      <c r="H13" s="520"/>
      <c r="I13" s="500">
        <f>IF(F13="","","本研究対象薬剤・機器名："&amp;'様式B'!I12)</f>
      </c>
      <c r="J13" s="501"/>
      <c r="K13" s="501"/>
      <c r="L13" s="501"/>
    </row>
    <row r="14" spans="3:12" ht="30.75" customHeight="1">
      <c r="C14" s="518"/>
      <c r="D14" s="518"/>
      <c r="E14" s="86" t="s">
        <v>113</v>
      </c>
      <c r="F14" s="520">
        <f>IF('様式B'!G13="","",'様式B'!G13)</f>
      </c>
      <c r="G14" s="520"/>
      <c r="H14" s="520"/>
      <c r="I14" s="500">
        <f>IF(F14="","","本研究対象薬剤・機器名："&amp;'様式B'!I13)</f>
      </c>
      <c r="J14" s="501"/>
      <c r="K14" s="501"/>
      <c r="L14" s="501"/>
    </row>
    <row r="15" spans="3:12" ht="30.75" customHeight="1">
      <c r="C15" s="518"/>
      <c r="D15" s="518"/>
      <c r="E15" s="86" t="s">
        <v>103</v>
      </c>
      <c r="F15" s="520">
        <f>IF('様式B'!G14="","",'様式B'!G14)</f>
      </c>
      <c r="G15" s="520"/>
      <c r="H15" s="520"/>
      <c r="I15" s="500">
        <f>IF(F15="","","本研究対象薬剤・機器名："&amp;'様式B'!I14)</f>
      </c>
      <c r="J15" s="501"/>
      <c r="K15" s="501"/>
      <c r="L15" s="501"/>
    </row>
    <row r="16" spans="3:12" ht="30.75" customHeight="1">
      <c r="C16" s="518"/>
      <c r="D16" s="518"/>
      <c r="E16" s="86" t="s">
        <v>114</v>
      </c>
      <c r="F16" s="520">
        <f>IF('様式B'!G15="","",'様式B'!G15)</f>
      </c>
      <c r="G16" s="520"/>
      <c r="H16" s="520"/>
      <c r="I16" s="500">
        <f>IF(F16="","","本研究対象薬剤・機器名："&amp;'様式B'!I15)</f>
      </c>
      <c r="J16" s="501"/>
      <c r="K16" s="501"/>
      <c r="L16" s="501"/>
    </row>
    <row r="17" spans="3:12" ht="30.75" customHeight="1">
      <c r="C17" s="519"/>
      <c r="D17" s="519"/>
      <c r="E17" s="86" t="s">
        <v>115</v>
      </c>
      <c r="F17" s="520">
        <f>IF('様式B'!G16="","",'様式B'!G16)</f>
      </c>
      <c r="G17" s="520"/>
      <c r="H17" s="520"/>
      <c r="I17" s="500">
        <f>IF(F17="","","本研究対象薬剤・機器名："&amp;'様式B'!I16)</f>
      </c>
      <c r="J17" s="501"/>
      <c r="K17" s="501"/>
      <c r="L17" s="501"/>
    </row>
    <row r="18" spans="3:12" ht="12.75" customHeight="1">
      <c r="C18" s="92"/>
      <c r="D18" s="92"/>
      <c r="E18" s="92"/>
      <c r="F18" s="92"/>
      <c r="G18" s="92"/>
      <c r="H18" s="92"/>
      <c r="I18" s="92"/>
      <c r="J18" s="92"/>
      <c r="K18" s="92"/>
      <c r="L18" s="92"/>
    </row>
    <row r="19" spans="3:5" ht="39" customHeight="1">
      <c r="C19" s="507" t="s">
        <v>193</v>
      </c>
      <c r="D19" s="508"/>
      <c r="E19" s="148"/>
    </row>
    <row r="20" spans="4:12" ht="31.5" customHeight="1">
      <c r="D20" s="247" t="s">
        <v>194</v>
      </c>
      <c r="E20" s="172" t="s">
        <v>108</v>
      </c>
      <c r="F20" s="512">
        <f>IF(F13="","",F13)</f>
      </c>
      <c r="G20" s="513"/>
      <c r="H20" s="513"/>
      <c r="I20" s="513"/>
      <c r="J20" s="513"/>
      <c r="K20" s="513"/>
      <c r="L20" s="514"/>
    </row>
    <row r="21" spans="4:5" ht="19.5" customHeight="1">
      <c r="D21" s="160"/>
      <c r="E21" s="160"/>
    </row>
    <row r="22" spans="3:13" ht="21" customHeight="1">
      <c r="C22" s="509"/>
      <c r="D22" s="510"/>
      <c r="E22" s="173"/>
      <c r="F22" s="498" t="s">
        <v>27</v>
      </c>
      <c r="G22" s="511"/>
      <c r="H22" s="499"/>
      <c r="I22" s="498" t="s">
        <v>28</v>
      </c>
      <c r="J22" s="511"/>
      <c r="K22" s="499"/>
      <c r="L22" s="484" t="s">
        <v>128</v>
      </c>
      <c r="M22" s="485"/>
    </row>
    <row r="23" spans="3:13" ht="21" customHeight="1">
      <c r="C23" s="174"/>
      <c r="D23" s="175"/>
      <c r="E23" s="176"/>
      <c r="F23" s="484" t="s">
        <v>14</v>
      </c>
      <c r="G23" s="498" t="s">
        <v>29</v>
      </c>
      <c r="H23" s="499"/>
      <c r="I23" s="484" t="s">
        <v>14</v>
      </c>
      <c r="J23" s="498" t="s">
        <v>29</v>
      </c>
      <c r="K23" s="499"/>
      <c r="L23" s="486"/>
      <c r="M23" s="487"/>
    </row>
    <row r="24" spans="3:13" ht="52.5" customHeight="1">
      <c r="C24" s="493" t="s">
        <v>3</v>
      </c>
      <c r="D24" s="494"/>
      <c r="E24" s="177"/>
      <c r="F24" s="497"/>
      <c r="G24" s="495" t="s">
        <v>5</v>
      </c>
      <c r="H24" s="496"/>
      <c r="I24" s="497"/>
      <c r="J24" s="495" t="s">
        <v>5</v>
      </c>
      <c r="K24" s="496"/>
      <c r="L24" s="488"/>
      <c r="M24" s="489"/>
    </row>
    <row r="25" spans="3:13" ht="29.25" customHeight="1">
      <c r="C25" s="476" t="s">
        <v>137</v>
      </c>
      <c r="D25" s="477"/>
      <c r="E25" s="478"/>
      <c r="F25" s="413"/>
      <c r="G25" s="178" t="s">
        <v>10</v>
      </c>
      <c r="H25" s="179">
        <f>IF(F25="はい","寄附金","")</f>
      </c>
      <c r="I25" s="413"/>
      <c r="J25" s="178" t="s">
        <v>10</v>
      </c>
      <c r="K25" s="179">
        <f>IF(I25="はい","寄附金","")</f>
      </c>
      <c r="L25" s="490">
        <f>IF(F25="はい",VLOOKUP("基準1",基準選択肢C,2,FALSE),IF(I25="はい",VLOOKUP("基準1",基準選択肢C,2,FALSE),""))</f>
      </c>
      <c r="M25" s="490">
        <f>IF(F25="はい","基準1",IF(I25="はい","基準1",""))</f>
      </c>
    </row>
    <row r="26" spans="3:13" ht="29.25" customHeight="1">
      <c r="C26" s="479"/>
      <c r="D26" s="480"/>
      <c r="E26" s="481"/>
      <c r="F26" s="436"/>
      <c r="G26" s="178" t="s">
        <v>74</v>
      </c>
      <c r="H26" s="180"/>
      <c r="I26" s="436"/>
      <c r="J26" s="178" t="s">
        <v>74</v>
      </c>
      <c r="K26" s="180"/>
      <c r="L26" s="459"/>
      <c r="M26" s="459"/>
    </row>
    <row r="27" spans="3:13" ht="80.25" customHeight="1">
      <c r="C27" s="482"/>
      <c r="D27" s="483"/>
      <c r="E27" s="465"/>
      <c r="F27" s="437"/>
      <c r="G27" s="181" t="s">
        <v>30</v>
      </c>
      <c r="H27" s="182"/>
      <c r="I27" s="437"/>
      <c r="J27" s="181" t="s">
        <v>30</v>
      </c>
      <c r="K27" s="182"/>
      <c r="L27" s="460"/>
      <c r="M27" s="460"/>
    </row>
    <row r="28" spans="3:13" ht="48.75" customHeight="1">
      <c r="C28" s="476" t="s">
        <v>138</v>
      </c>
      <c r="D28" s="463"/>
      <c r="E28" s="472" t="s">
        <v>78</v>
      </c>
      <c r="F28" s="413"/>
      <c r="G28" s="178" t="s">
        <v>12</v>
      </c>
      <c r="H28" s="182"/>
      <c r="I28" s="413"/>
      <c r="J28" s="178" t="s">
        <v>12</v>
      </c>
      <c r="K28" s="182"/>
      <c r="L28" s="458">
        <f>IF(F28="はい",VLOOKUP("基準1と7",基準選択肢C,2,FALSE),IF(I28="はい",VLOOKUP("基準1と7",基準選択肢C,2,FALSE),""))</f>
      </c>
      <c r="M28" s="458">
        <f>IF(F28="はい","基準1と7",IF(I28="はい","基準1と7",""))</f>
      </c>
    </row>
    <row r="29" spans="3:13" ht="48.75" customHeight="1">
      <c r="C29" s="479"/>
      <c r="D29" s="491"/>
      <c r="E29" s="473"/>
      <c r="F29" s="322"/>
      <c r="G29" s="179" t="s">
        <v>13</v>
      </c>
      <c r="H29" s="182"/>
      <c r="I29" s="322"/>
      <c r="J29" s="179" t="s">
        <v>13</v>
      </c>
      <c r="K29" s="182"/>
      <c r="L29" s="461"/>
      <c r="M29" s="461"/>
    </row>
    <row r="30" spans="3:13" ht="48.75" customHeight="1">
      <c r="C30" s="492"/>
      <c r="D30" s="481"/>
      <c r="E30" s="474" t="s">
        <v>79</v>
      </c>
      <c r="F30" s="413"/>
      <c r="G30" s="178" t="s">
        <v>12</v>
      </c>
      <c r="H30" s="182"/>
      <c r="I30" s="413"/>
      <c r="J30" s="178" t="s">
        <v>12</v>
      </c>
      <c r="K30" s="182"/>
      <c r="L30" s="458">
        <f>IF(F30="はい",VLOOKUP("基準1",基準選択肢C,2,FALSE),IF(I30="はい",VLOOKUP("基準1",基準選択肢C,2,FALSE),""))</f>
      </c>
      <c r="M30" s="458">
        <f>IF(F30="はい","基準1",IF(I30="はい","基準1",""))</f>
      </c>
    </row>
    <row r="31" spans="3:13" ht="48.75" customHeight="1">
      <c r="C31" s="464"/>
      <c r="D31" s="465"/>
      <c r="E31" s="475"/>
      <c r="F31" s="322"/>
      <c r="G31" s="179" t="s">
        <v>13</v>
      </c>
      <c r="H31" s="182"/>
      <c r="I31" s="322"/>
      <c r="J31" s="179" t="s">
        <v>13</v>
      </c>
      <c r="K31" s="182"/>
      <c r="L31" s="461"/>
      <c r="M31" s="461"/>
    </row>
    <row r="32" spans="3:13" ht="48.75" customHeight="1">
      <c r="C32" s="466" t="s">
        <v>163</v>
      </c>
      <c r="D32" s="467"/>
      <c r="E32" s="472" t="s">
        <v>78</v>
      </c>
      <c r="F32" s="413"/>
      <c r="G32" s="179" t="s">
        <v>50</v>
      </c>
      <c r="H32" s="182"/>
      <c r="I32" s="413"/>
      <c r="J32" s="179" t="s">
        <v>50</v>
      </c>
      <c r="K32" s="182"/>
      <c r="L32" s="458">
        <f>IF(F32="はい",VLOOKUP("基準1と7",基準選択肢C,2,FALSE),IF(I32="はい",VLOOKUP("基準1と7",基準選択肢C,2,FALSE),""))</f>
      </c>
      <c r="M32" s="458">
        <f>IF(F32="はい","基準1と7",IF(I32="はい","基準1と7",""))</f>
      </c>
    </row>
    <row r="33" spans="3:13" ht="48.75" customHeight="1">
      <c r="C33" s="468"/>
      <c r="D33" s="469"/>
      <c r="E33" s="473"/>
      <c r="F33" s="322"/>
      <c r="G33" s="178" t="s">
        <v>74</v>
      </c>
      <c r="H33" s="180"/>
      <c r="I33" s="322"/>
      <c r="J33" s="178" t="s">
        <v>74</v>
      </c>
      <c r="K33" s="180"/>
      <c r="L33" s="461"/>
      <c r="M33" s="461"/>
    </row>
    <row r="34" spans="3:13" ht="48.75" customHeight="1">
      <c r="C34" s="468"/>
      <c r="D34" s="469"/>
      <c r="E34" s="474" t="s">
        <v>79</v>
      </c>
      <c r="F34" s="413"/>
      <c r="G34" s="179" t="s">
        <v>50</v>
      </c>
      <c r="H34" s="182"/>
      <c r="I34" s="413"/>
      <c r="J34" s="179" t="s">
        <v>50</v>
      </c>
      <c r="K34" s="182"/>
      <c r="L34" s="458">
        <f>IF(F34="はい",VLOOKUP("基準1",基準選択肢C,2,FALSE),IF(I34="はい",VLOOKUP("基準1",基準選択肢C,2,FALSE),""))</f>
      </c>
      <c r="M34" s="458">
        <f>IF(F34="はい","基準1",IF(I34="はい","基準1",""))</f>
      </c>
    </row>
    <row r="35" spans="3:13" ht="48.75" customHeight="1">
      <c r="C35" s="470"/>
      <c r="D35" s="471"/>
      <c r="E35" s="475"/>
      <c r="F35" s="322"/>
      <c r="G35" s="178" t="s">
        <v>74</v>
      </c>
      <c r="H35" s="180"/>
      <c r="I35" s="322"/>
      <c r="J35" s="178" t="s">
        <v>74</v>
      </c>
      <c r="K35" s="180"/>
      <c r="L35" s="461"/>
      <c r="M35" s="461"/>
    </row>
    <row r="36" spans="3:13" ht="78.75" customHeight="1">
      <c r="C36" s="466" t="s">
        <v>139</v>
      </c>
      <c r="D36" s="467"/>
      <c r="E36" s="88" t="s">
        <v>78</v>
      </c>
      <c r="F36" s="183"/>
      <c r="G36" s="179" t="s">
        <v>49</v>
      </c>
      <c r="H36" s="182"/>
      <c r="I36" s="183"/>
      <c r="J36" s="179" t="s">
        <v>49</v>
      </c>
      <c r="K36" s="182"/>
      <c r="L36" s="184">
        <f>IF(F36="はい",VLOOKUP("基準1と7",基準選択肢C,2,FALSE),IF(I36="はい",VLOOKUP("基準1と7",基準選択肢C,2,FALSE),""))</f>
      </c>
      <c r="M36" s="275">
        <f>IF(F36="はい","基準1と7",IF(I36="はい","基準1と7",""))</f>
      </c>
    </row>
    <row r="37" spans="3:13" ht="78.75" customHeight="1">
      <c r="C37" s="470"/>
      <c r="D37" s="471"/>
      <c r="E37" s="89" t="s">
        <v>79</v>
      </c>
      <c r="F37" s="183"/>
      <c r="G37" s="179" t="s">
        <v>49</v>
      </c>
      <c r="H37" s="182"/>
      <c r="I37" s="183"/>
      <c r="J37" s="179" t="s">
        <v>49</v>
      </c>
      <c r="K37" s="182"/>
      <c r="L37" s="184">
        <f>IF(F37="はい",VLOOKUP("基準1",基準選択肢C,2,FALSE),IF(I37="はい",VLOOKUP("基準1",基準選択肢C,2,FALSE),""))</f>
      </c>
      <c r="M37" s="275">
        <f>IF(F37="はい","基準1",IF(I37="はい","基準1",""))</f>
      </c>
    </row>
    <row r="38" spans="3:13" ht="81.75" customHeight="1">
      <c r="C38" s="466" t="s">
        <v>116</v>
      </c>
      <c r="D38" s="467"/>
      <c r="E38" s="88" t="s">
        <v>78</v>
      </c>
      <c r="F38" s="183"/>
      <c r="G38" s="178" t="s">
        <v>11</v>
      </c>
      <c r="H38" s="182"/>
      <c r="I38" s="183"/>
      <c r="J38" s="178" t="s">
        <v>11</v>
      </c>
      <c r="K38" s="182"/>
      <c r="L38" s="184">
        <f>IF(F38="はい",VLOOKUP("基準1と7",基準選択肢C,2,FALSE),IF(I38="はい",VLOOKUP("基準1と7",基準選択肢C,2,FALSE),""))</f>
      </c>
      <c r="M38" s="275">
        <f>IF(F38="はい","基準1と7",IF(I38="はい","基準1と7",""))</f>
      </c>
    </row>
    <row r="39" spans="3:13" ht="81.75" customHeight="1">
      <c r="C39" s="470"/>
      <c r="D39" s="471"/>
      <c r="E39" s="89" t="s">
        <v>79</v>
      </c>
      <c r="F39" s="183"/>
      <c r="G39" s="178" t="s">
        <v>11</v>
      </c>
      <c r="H39" s="182"/>
      <c r="I39" s="183"/>
      <c r="J39" s="178" t="s">
        <v>11</v>
      </c>
      <c r="K39" s="182"/>
      <c r="L39" s="184">
        <f>IF(F39="はい",VLOOKUP("基準1",基準選択肢C,2,FALSE),IF(I39="はい",VLOOKUP("基準1",基準選択肢C,2,FALSE),""))</f>
      </c>
      <c r="M39" s="275">
        <f>IF(F39="はい","基準1",IF(I39="はい","基準1",""))</f>
      </c>
    </row>
    <row r="40" spans="3:13" ht="79.5" customHeight="1">
      <c r="C40" s="462" t="s">
        <v>140</v>
      </c>
      <c r="D40" s="463"/>
      <c r="E40" s="88" t="s">
        <v>78</v>
      </c>
      <c r="F40" s="182"/>
      <c r="G40" s="185" t="s">
        <v>11</v>
      </c>
      <c r="H40" s="182"/>
      <c r="I40" s="182"/>
      <c r="J40" s="185" t="s">
        <v>11</v>
      </c>
      <c r="K40" s="182"/>
      <c r="L40" s="184">
        <f>IF(F40="はい",VLOOKUP("基準1と7",基準選択肢C,2,FALSE),IF(I40="はい",VLOOKUP("基準1と7",基準選択肢C,2,FALSE),""))</f>
      </c>
      <c r="M40" s="275">
        <f>IF(F40="はい","基準1と7",IF(I40="はい","基準1と7",""))</f>
      </c>
    </row>
    <row r="41" spans="3:13" ht="79.5" customHeight="1">
      <c r="C41" s="464"/>
      <c r="D41" s="465"/>
      <c r="E41" s="89" t="s">
        <v>79</v>
      </c>
      <c r="F41" s="186"/>
      <c r="G41" s="178" t="s">
        <v>11</v>
      </c>
      <c r="H41" s="182"/>
      <c r="I41" s="186"/>
      <c r="J41" s="178" t="s">
        <v>11</v>
      </c>
      <c r="K41" s="182"/>
      <c r="L41" s="184">
        <f>IF(F41="はい",VLOOKUP("基準1",基準選択肢C,2,FALSE),IF(I41="はい",VLOOKUP("基準1",基準選択肢C,2,FALSE),""))</f>
      </c>
      <c r="M41" s="275">
        <f>IF(F41="はい","基準1",IF(I41="はい","基準1",""))</f>
      </c>
    </row>
    <row r="42" spans="3:12" ht="19.5" customHeight="1">
      <c r="C42" s="161"/>
      <c r="D42" s="162"/>
      <c r="E42" s="162"/>
      <c r="F42" s="187"/>
      <c r="G42" s="161"/>
      <c r="H42" s="188"/>
      <c r="I42" s="188"/>
      <c r="J42" s="188"/>
      <c r="K42" s="188"/>
      <c r="L42" s="188"/>
    </row>
    <row r="43" spans="4:12" ht="31.5" customHeight="1">
      <c r="D43" s="247" t="s">
        <v>194</v>
      </c>
      <c r="E43" s="172" t="s">
        <v>113</v>
      </c>
      <c r="F43" s="512">
        <f>IF(F14="","",F14)</f>
      </c>
      <c r="G43" s="513"/>
      <c r="H43" s="513"/>
      <c r="I43" s="513"/>
      <c r="J43" s="513"/>
      <c r="K43" s="513"/>
      <c r="L43" s="514"/>
    </row>
    <row r="44" spans="4:5" ht="19.5" customHeight="1">
      <c r="D44" s="160"/>
      <c r="E44" s="160"/>
    </row>
    <row r="45" spans="3:13" ht="21" customHeight="1">
      <c r="C45" s="509"/>
      <c r="D45" s="510"/>
      <c r="E45" s="173"/>
      <c r="F45" s="498" t="s">
        <v>27</v>
      </c>
      <c r="G45" s="511"/>
      <c r="H45" s="499"/>
      <c r="I45" s="498" t="s">
        <v>28</v>
      </c>
      <c r="J45" s="511"/>
      <c r="K45" s="499"/>
      <c r="L45" s="484" t="s">
        <v>22</v>
      </c>
      <c r="M45" s="485"/>
    </row>
    <row r="46" spans="3:13" ht="21" customHeight="1">
      <c r="C46" s="174"/>
      <c r="D46" s="175"/>
      <c r="E46" s="176"/>
      <c r="F46" s="484" t="s">
        <v>14</v>
      </c>
      <c r="G46" s="498" t="s">
        <v>29</v>
      </c>
      <c r="H46" s="499"/>
      <c r="I46" s="484" t="s">
        <v>14</v>
      </c>
      <c r="J46" s="498" t="s">
        <v>29</v>
      </c>
      <c r="K46" s="499"/>
      <c r="L46" s="486"/>
      <c r="M46" s="487"/>
    </row>
    <row r="47" spans="3:13" ht="52.5" customHeight="1">
      <c r="C47" s="493" t="s">
        <v>3</v>
      </c>
      <c r="D47" s="494"/>
      <c r="E47" s="177"/>
      <c r="F47" s="497"/>
      <c r="G47" s="495" t="s">
        <v>5</v>
      </c>
      <c r="H47" s="496"/>
      <c r="I47" s="497"/>
      <c r="J47" s="495" t="s">
        <v>5</v>
      </c>
      <c r="K47" s="496"/>
      <c r="L47" s="488"/>
      <c r="M47" s="489"/>
    </row>
    <row r="48" spans="3:13" ht="29.25" customHeight="1">
      <c r="C48" s="476" t="s">
        <v>137</v>
      </c>
      <c r="D48" s="477"/>
      <c r="E48" s="478"/>
      <c r="F48" s="413"/>
      <c r="G48" s="178" t="s">
        <v>10</v>
      </c>
      <c r="H48" s="179">
        <f>IF(F48="はい","寄附金","")</f>
      </c>
      <c r="I48" s="413"/>
      <c r="J48" s="178" t="s">
        <v>10</v>
      </c>
      <c r="K48" s="179">
        <f>IF(I48="はい","寄附金","")</f>
      </c>
      <c r="L48" s="458">
        <f>IF(F48="はい",VLOOKUP("基準1",基準選択肢C,2,FALSE),IF(I48="はい",VLOOKUP("基準1",基準選択肢C,2,FALSE),""))</f>
      </c>
      <c r="M48" s="458">
        <f>IF(F48="はい","基準1",IF(I48="はい","基準1",""))</f>
      </c>
    </row>
    <row r="49" spans="3:13" ht="29.25" customHeight="1">
      <c r="C49" s="479"/>
      <c r="D49" s="480"/>
      <c r="E49" s="481"/>
      <c r="F49" s="436"/>
      <c r="G49" s="178" t="s">
        <v>74</v>
      </c>
      <c r="H49" s="180"/>
      <c r="I49" s="436"/>
      <c r="J49" s="178" t="s">
        <v>74</v>
      </c>
      <c r="K49" s="180"/>
      <c r="L49" s="459"/>
      <c r="M49" s="459"/>
    </row>
    <row r="50" spans="3:13" ht="80.25" customHeight="1">
      <c r="C50" s="482"/>
      <c r="D50" s="483"/>
      <c r="E50" s="465"/>
      <c r="F50" s="437"/>
      <c r="G50" s="181" t="s">
        <v>30</v>
      </c>
      <c r="H50" s="182"/>
      <c r="I50" s="437"/>
      <c r="J50" s="181" t="s">
        <v>30</v>
      </c>
      <c r="K50" s="182"/>
      <c r="L50" s="460"/>
      <c r="M50" s="460"/>
    </row>
    <row r="51" spans="3:13" ht="48.75" customHeight="1">
      <c r="C51" s="476" t="s">
        <v>138</v>
      </c>
      <c r="D51" s="463"/>
      <c r="E51" s="472" t="s">
        <v>78</v>
      </c>
      <c r="F51" s="413"/>
      <c r="G51" s="178" t="s">
        <v>12</v>
      </c>
      <c r="H51" s="182"/>
      <c r="I51" s="413"/>
      <c r="J51" s="178" t="s">
        <v>12</v>
      </c>
      <c r="K51" s="182"/>
      <c r="L51" s="458">
        <f>IF(F51="はい",VLOOKUP("基準1と7",基準選択肢C,2,FALSE),IF(I51="はい",VLOOKUP("基準1と7",基準選択肢C,2,FALSE),""))</f>
      </c>
      <c r="M51" s="458">
        <f>IF(F51="はい","基準1と7",IF(I51="はい","基準1と7",""))</f>
      </c>
    </row>
    <row r="52" spans="3:13" ht="48.75" customHeight="1">
      <c r="C52" s="479"/>
      <c r="D52" s="491"/>
      <c r="E52" s="473"/>
      <c r="F52" s="322"/>
      <c r="G52" s="179" t="s">
        <v>13</v>
      </c>
      <c r="H52" s="182"/>
      <c r="I52" s="322"/>
      <c r="J52" s="179" t="s">
        <v>13</v>
      </c>
      <c r="K52" s="182"/>
      <c r="L52" s="461"/>
      <c r="M52" s="461"/>
    </row>
    <row r="53" spans="3:13" ht="48.75" customHeight="1">
      <c r="C53" s="492"/>
      <c r="D53" s="481"/>
      <c r="E53" s="474" t="s">
        <v>79</v>
      </c>
      <c r="F53" s="413"/>
      <c r="G53" s="178" t="s">
        <v>12</v>
      </c>
      <c r="H53" s="182"/>
      <c r="I53" s="413"/>
      <c r="J53" s="178" t="s">
        <v>12</v>
      </c>
      <c r="K53" s="182"/>
      <c r="L53" s="458">
        <f>IF(F53="はい",VLOOKUP("基準1",基準選択肢C,2,FALSE),IF(I53="はい",VLOOKUP("基準1",基準選択肢C,2,FALSE),""))</f>
      </c>
      <c r="M53" s="458">
        <f>IF(F53="はい","基準1",IF(I53="はい","基準1",""))</f>
      </c>
    </row>
    <row r="54" spans="3:13" ht="48.75" customHeight="1">
      <c r="C54" s="464"/>
      <c r="D54" s="465"/>
      <c r="E54" s="475"/>
      <c r="F54" s="322"/>
      <c r="G54" s="179" t="s">
        <v>13</v>
      </c>
      <c r="H54" s="182"/>
      <c r="I54" s="322"/>
      <c r="J54" s="179" t="s">
        <v>13</v>
      </c>
      <c r="K54" s="182"/>
      <c r="L54" s="461"/>
      <c r="M54" s="461"/>
    </row>
    <row r="55" spans="3:13" ht="48.75" customHeight="1">
      <c r="C55" s="466" t="s">
        <v>163</v>
      </c>
      <c r="D55" s="467"/>
      <c r="E55" s="472" t="s">
        <v>78</v>
      </c>
      <c r="F55" s="413"/>
      <c r="G55" s="179" t="s">
        <v>50</v>
      </c>
      <c r="H55" s="182"/>
      <c r="I55" s="413"/>
      <c r="J55" s="179" t="s">
        <v>50</v>
      </c>
      <c r="K55" s="182"/>
      <c r="L55" s="458">
        <f>IF(F55="はい",VLOOKUP("基準1と7",基準選択肢C,2,FALSE),IF(I55="はい",VLOOKUP("基準1と7",基準選択肢C,2,FALSE),""))</f>
      </c>
      <c r="M55" s="458">
        <f>IF(F55="はい","基準1と7",IF(I55="はい","基準1と7",""))</f>
      </c>
    </row>
    <row r="56" spans="3:13" ht="48.75" customHeight="1">
      <c r="C56" s="468"/>
      <c r="D56" s="469"/>
      <c r="E56" s="473"/>
      <c r="F56" s="322"/>
      <c r="G56" s="178" t="s">
        <v>74</v>
      </c>
      <c r="H56" s="180"/>
      <c r="I56" s="322"/>
      <c r="J56" s="178" t="s">
        <v>74</v>
      </c>
      <c r="K56" s="180"/>
      <c r="L56" s="461"/>
      <c r="M56" s="461"/>
    </row>
    <row r="57" spans="3:13" ht="48.75" customHeight="1">
      <c r="C57" s="468"/>
      <c r="D57" s="469"/>
      <c r="E57" s="474" t="s">
        <v>79</v>
      </c>
      <c r="F57" s="413"/>
      <c r="G57" s="179" t="s">
        <v>50</v>
      </c>
      <c r="H57" s="182"/>
      <c r="I57" s="413"/>
      <c r="J57" s="179" t="s">
        <v>50</v>
      </c>
      <c r="K57" s="182"/>
      <c r="L57" s="458">
        <f>IF(F57="はい",VLOOKUP("基準1",基準選択肢C,2,FALSE),IF(I57="はい",VLOOKUP("基準1",基準選択肢C,2,FALSE),""))</f>
      </c>
      <c r="M57" s="458">
        <f>IF(F57="はい","基準1",IF(I57="はい","基準1",""))</f>
      </c>
    </row>
    <row r="58" spans="3:13" ht="48.75" customHeight="1">
      <c r="C58" s="470"/>
      <c r="D58" s="471"/>
      <c r="E58" s="475"/>
      <c r="F58" s="322"/>
      <c r="G58" s="178" t="s">
        <v>74</v>
      </c>
      <c r="H58" s="180"/>
      <c r="I58" s="322"/>
      <c r="J58" s="178" t="s">
        <v>74</v>
      </c>
      <c r="K58" s="180"/>
      <c r="L58" s="461"/>
      <c r="M58" s="461"/>
    </row>
    <row r="59" spans="3:13" ht="78.75" customHeight="1">
      <c r="C59" s="466" t="s">
        <v>195</v>
      </c>
      <c r="D59" s="467"/>
      <c r="E59" s="88" t="s">
        <v>78</v>
      </c>
      <c r="F59" s="183"/>
      <c r="G59" s="179" t="s">
        <v>49</v>
      </c>
      <c r="H59" s="182"/>
      <c r="I59" s="183"/>
      <c r="J59" s="179" t="s">
        <v>49</v>
      </c>
      <c r="K59" s="182"/>
      <c r="L59" s="184">
        <f>IF(F59="はい",VLOOKUP("基準1と7",基準選択肢C,2,FALSE),IF(I59="はい",VLOOKUP("基準1と7",基準選択肢C,2,FALSE),""))</f>
      </c>
      <c r="M59" s="184">
        <f>IF(F59="はい","基準1と7",IF(I59="はい","基準1と7",""))</f>
      </c>
    </row>
    <row r="60" spans="3:13" ht="78.75" customHeight="1">
      <c r="C60" s="470"/>
      <c r="D60" s="471"/>
      <c r="E60" s="89" t="s">
        <v>79</v>
      </c>
      <c r="F60" s="183"/>
      <c r="G60" s="179" t="s">
        <v>49</v>
      </c>
      <c r="H60" s="182"/>
      <c r="I60" s="183"/>
      <c r="J60" s="179" t="s">
        <v>49</v>
      </c>
      <c r="K60" s="182"/>
      <c r="L60" s="184">
        <f>IF(F60="はい",VLOOKUP("基準1",基準選択肢C,2,FALSE),IF(I60="はい",VLOOKUP("基準1",基準選択肢C,2,FALSE),""))</f>
      </c>
      <c r="M60" s="184">
        <f>IF(F60="はい","基準1",IF(I60="はい","基準1",""))</f>
      </c>
    </row>
    <row r="61" spans="3:13" ht="81.75" customHeight="1">
      <c r="C61" s="466" t="s">
        <v>116</v>
      </c>
      <c r="D61" s="467"/>
      <c r="E61" s="88" t="s">
        <v>78</v>
      </c>
      <c r="F61" s="183"/>
      <c r="G61" s="178" t="s">
        <v>11</v>
      </c>
      <c r="H61" s="182"/>
      <c r="I61" s="183"/>
      <c r="J61" s="178" t="s">
        <v>11</v>
      </c>
      <c r="K61" s="182"/>
      <c r="L61" s="184">
        <f>IF(F61="はい",VLOOKUP("基準1と7",基準選択肢C,2,FALSE),IF(I61="はい",VLOOKUP("基準1と7",基準選択肢C,2,FALSE),""))</f>
      </c>
      <c r="M61" s="184">
        <f>IF(F61="はい","基準1と7",IF(I61="はい","基準1と7",""))</f>
      </c>
    </row>
    <row r="62" spans="3:13" ht="81.75" customHeight="1">
      <c r="C62" s="470"/>
      <c r="D62" s="471"/>
      <c r="E62" s="89" t="s">
        <v>79</v>
      </c>
      <c r="F62" s="183"/>
      <c r="G62" s="178" t="s">
        <v>11</v>
      </c>
      <c r="H62" s="182"/>
      <c r="I62" s="183"/>
      <c r="J62" s="178" t="s">
        <v>11</v>
      </c>
      <c r="K62" s="182"/>
      <c r="L62" s="184">
        <f>IF(F62="はい",VLOOKUP("基準1",基準選択肢C,2,FALSE),IF(I62="はい",VLOOKUP("基準1",基準選択肢C,2,FALSE),""))</f>
      </c>
      <c r="M62" s="184">
        <f>IF(F62="はい","基準1",IF(I62="はい","基準1",""))</f>
      </c>
    </row>
    <row r="63" spans="3:13" ht="79.5" customHeight="1">
      <c r="C63" s="462" t="s">
        <v>140</v>
      </c>
      <c r="D63" s="463"/>
      <c r="E63" s="88" t="s">
        <v>78</v>
      </c>
      <c r="F63" s="182"/>
      <c r="G63" s="185" t="s">
        <v>11</v>
      </c>
      <c r="H63" s="182"/>
      <c r="I63" s="182"/>
      <c r="J63" s="185" t="s">
        <v>11</v>
      </c>
      <c r="K63" s="182"/>
      <c r="L63" s="184">
        <f>IF(F63="はい",VLOOKUP("基準1と7",基準選択肢C,2,FALSE),IF(I63="はい",VLOOKUP("基準1と7",基準選択肢C,2,FALSE),""))</f>
      </c>
      <c r="M63" s="184">
        <f>IF(F63="はい","基準1と7",IF(I63="はい","基準1と7",""))</f>
      </c>
    </row>
    <row r="64" spans="3:13" ht="79.5" customHeight="1">
      <c r="C64" s="464"/>
      <c r="D64" s="465"/>
      <c r="E64" s="89" t="s">
        <v>79</v>
      </c>
      <c r="F64" s="186"/>
      <c r="G64" s="178" t="s">
        <v>11</v>
      </c>
      <c r="H64" s="182"/>
      <c r="I64" s="186"/>
      <c r="J64" s="178" t="s">
        <v>11</v>
      </c>
      <c r="K64" s="182"/>
      <c r="L64" s="184">
        <f>IF(F64="はい",VLOOKUP("基準1",基準選択肢C,2,FALSE),IF(I64="はい",VLOOKUP("基準1",基準選択肢C,2,FALSE),""))</f>
      </c>
      <c r="M64" s="184">
        <f>IF(F64="はい","基準1",IF(I64="はい","基準1",""))</f>
      </c>
    </row>
    <row r="65" spans="3:12" ht="19.5" customHeight="1">
      <c r="C65" s="161"/>
      <c r="D65" s="162"/>
      <c r="E65" s="162"/>
      <c r="F65" s="187"/>
      <c r="G65" s="161"/>
      <c r="H65" s="188"/>
      <c r="I65" s="188"/>
      <c r="J65" s="188"/>
      <c r="K65" s="188"/>
      <c r="L65" s="188"/>
    </row>
    <row r="66" spans="4:12" ht="31.5" customHeight="1">
      <c r="D66" s="247" t="s">
        <v>194</v>
      </c>
      <c r="E66" s="172" t="s">
        <v>103</v>
      </c>
      <c r="F66" s="512">
        <f>IF(F15="","",F15)</f>
      </c>
      <c r="G66" s="513"/>
      <c r="H66" s="513"/>
      <c r="I66" s="513"/>
      <c r="J66" s="513"/>
      <c r="K66" s="513"/>
      <c r="L66" s="514"/>
    </row>
    <row r="67" spans="4:5" ht="19.5" customHeight="1">
      <c r="D67" s="160"/>
      <c r="E67" s="160"/>
    </row>
    <row r="68" spans="3:13" ht="21" customHeight="1">
      <c r="C68" s="509"/>
      <c r="D68" s="510"/>
      <c r="E68" s="173"/>
      <c r="F68" s="498" t="s">
        <v>27</v>
      </c>
      <c r="G68" s="511"/>
      <c r="H68" s="499"/>
      <c r="I68" s="498" t="s">
        <v>28</v>
      </c>
      <c r="J68" s="511"/>
      <c r="K68" s="499"/>
      <c r="L68" s="484" t="s">
        <v>22</v>
      </c>
      <c r="M68" s="485"/>
    </row>
    <row r="69" spans="3:13" ht="21" customHeight="1">
      <c r="C69" s="174"/>
      <c r="D69" s="175"/>
      <c r="E69" s="176"/>
      <c r="F69" s="484" t="s">
        <v>14</v>
      </c>
      <c r="G69" s="498" t="s">
        <v>29</v>
      </c>
      <c r="H69" s="499"/>
      <c r="I69" s="484" t="s">
        <v>14</v>
      </c>
      <c r="J69" s="498" t="s">
        <v>29</v>
      </c>
      <c r="K69" s="499"/>
      <c r="L69" s="486"/>
      <c r="M69" s="487"/>
    </row>
    <row r="70" spans="3:13" ht="52.5" customHeight="1">
      <c r="C70" s="493" t="s">
        <v>3</v>
      </c>
      <c r="D70" s="494"/>
      <c r="E70" s="177"/>
      <c r="F70" s="497"/>
      <c r="G70" s="495" t="s">
        <v>5</v>
      </c>
      <c r="H70" s="496"/>
      <c r="I70" s="497"/>
      <c r="J70" s="495" t="s">
        <v>5</v>
      </c>
      <c r="K70" s="496"/>
      <c r="L70" s="488"/>
      <c r="M70" s="489"/>
    </row>
    <row r="71" spans="3:13" ht="29.25" customHeight="1">
      <c r="C71" s="476" t="s">
        <v>137</v>
      </c>
      <c r="D71" s="477"/>
      <c r="E71" s="478"/>
      <c r="F71" s="413"/>
      <c r="G71" s="178" t="s">
        <v>10</v>
      </c>
      <c r="H71" s="179">
        <f>IF(F71="はい","寄附金","")</f>
      </c>
      <c r="I71" s="413"/>
      <c r="J71" s="178" t="s">
        <v>10</v>
      </c>
      <c r="K71" s="179">
        <f>IF(I71="はい","寄附金","")</f>
      </c>
      <c r="L71" s="458">
        <f>IF(F71="はい",VLOOKUP("基準1",基準選択肢C,2,FALSE),IF(I71="はい",VLOOKUP("基準1",基準選択肢C,2,FALSE),""))</f>
      </c>
      <c r="M71" s="458">
        <f>IF(F71="はい","基準1",IF(I71="はい","基準1",""))</f>
      </c>
    </row>
    <row r="72" spans="3:13" ht="29.25" customHeight="1">
      <c r="C72" s="479"/>
      <c r="D72" s="480"/>
      <c r="E72" s="481"/>
      <c r="F72" s="436"/>
      <c r="G72" s="178" t="s">
        <v>74</v>
      </c>
      <c r="H72" s="180"/>
      <c r="I72" s="436"/>
      <c r="J72" s="178" t="s">
        <v>74</v>
      </c>
      <c r="K72" s="180"/>
      <c r="L72" s="459"/>
      <c r="M72" s="459"/>
    </row>
    <row r="73" spans="3:13" ht="80.25" customHeight="1">
      <c r="C73" s="482"/>
      <c r="D73" s="483"/>
      <c r="E73" s="465"/>
      <c r="F73" s="437"/>
      <c r="G73" s="181" t="s">
        <v>30</v>
      </c>
      <c r="H73" s="182"/>
      <c r="I73" s="437"/>
      <c r="J73" s="181" t="s">
        <v>30</v>
      </c>
      <c r="K73" s="182"/>
      <c r="L73" s="460"/>
      <c r="M73" s="460"/>
    </row>
    <row r="74" spans="3:13" ht="48.75" customHeight="1">
      <c r="C74" s="476" t="s">
        <v>138</v>
      </c>
      <c r="D74" s="463"/>
      <c r="E74" s="472" t="s">
        <v>78</v>
      </c>
      <c r="F74" s="413"/>
      <c r="G74" s="178" t="s">
        <v>12</v>
      </c>
      <c r="H74" s="182"/>
      <c r="I74" s="413"/>
      <c r="J74" s="178" t="s">
        <v>12</v>
      </c>
      <c r="K74" s="182"/>
      <c r="L74" s="458">
        <f>IF(F74="はい",VLOOKUP("基準1と7",基準選択肢C,2,FALSE),IF(I74="はい",VLOOKUP("基準1と7",基準選択肢C,2,FALSE),""))</f>
      </c>
      <c r="M74" s="458">
        <f>IF(F74="はい","基準1と7",IF(I74="はい","基準1と7",""))</f>
      </c>
    </row>
    <row r="75" spans="3:13" ht="48.75" customHeight="1">
      <c r="C75" s="479"/>
      <c r="D75" s="491"/>
      <c r="E75" s="473"/>
      <c r="F75" s="322"/>
      <c r="G75" s="179" t="s">
        <v>13</v>
      </c>
      <c r="H75" s="182"/>
      <c r="I75" s="322"/>
      <c r="J75" s="179" t="s">
        <v>13</v>
      </c>
      <c r="K75" s="182"/>
      <c r="L75" s="461"/>
      <c r="M75" s="461"/>
    </row>
    <row r="76" spans="3:13" ht="48.75" customHeight="1">
      <c r="C76" s="492"/>
      <c r="D76" s="481"/>
      <c r="E76" s="474" t="s">
        <v>79</v>
      </c>
      <c r="F76" s="413"/>
      <c r="G76" s="178" t="s">
        <v>12</v>
      </c>
      <c r="H76" s="182"/>
      <c r="I76" s="413"/>
      <c r="J76" s="178" t="s">
        <v>12</v>
      </c>
      <c r="K76" s="182"/>
      <c r="L76" s="458">
        <f>IF(F76="はい",VLOOKUP("基準1",基準選択肢C,2,FALSE),IF(I76="はい",VLOOKUP("基準1",基準選択肢C,2,FALSE),""))</f>
      </c>
      <c r="M76" s="458">
        <f>IF(F76="はい","基準1",IF(I76="はい","基準1",""))</f>
      </c>
    </row>
    <row r="77" spans="3:13" ht="48.75" customHeight="1">
      <c r="C77" s="464"/>
      <c r="D77" s="465"/>
      <c r="E77" s="475"/>
      <c r="F77" s="322"/>
      <c r="G77" s="179" t="s">
        <v>13</v>
      </c>
      <c r="H77" s="182"/>
      <c r="I77" s="322"/>
      <c r="J77" s="179" t="s">
        <v>13</v>
      </c>
      <c r="K77" s="182"/>
      <c r="L77" s="461"/>
      <c r="M77" s="461"/>
    </row>
    <row r="78" spans="3:13" ht="48.75" customHeight="1">
      <c r="C78" s="466" t="s">
        <v>163</v>
      </c>
      <c r="D78" s="467"/>
      <c r="E78" s="472" t="s">
        <v>78</v>
      </c>
      <c r="F78" s="413"/>
      <c r="G78" s="179" t="s">
        <v>50</v>
      </c>
      <c r="H78" s="182"/>
      <c r="I78" s="413"/>
      <c r="J78" s="179" t="s">
        <v>50</v>
      </c>
      <c r="K78" s="182"/>
      <c r="L78" s="458">
        <f>IF(F78="はい",VLOOKUP("基準1と7",基準選択肢C,2,FALSE),IF(I78="はい",VLOOKUP("基準1と7",基準選択肢C,2,FALSE),""))</f>
      </c>
      <c r="M78" s="458">
        <f>IF(F78="はい","基準1と7",IF(I78="はい","基準1と7",""))</f>
      </c>
    </row>
    <row r="79" spans="3:13" ht="48.75" customHeight="1">
      <c r="C79" s="468"/>
      <c r="D79" s="469"/>
      <c r="E79" s="473"/>
      <c r="F79" s="322"/>
      <c r="G79" s="178" t="s">
        <v>74</v>
      </c>
      <c r="H79" s="180"/>
      <c r="I79" s="322"/>
      <c r="J79" s="178" t="s">
        <v>74</v>
      </c>
      <c r="K79" s="180"/>
      <c r="L79" s="461"/>
      <c r="M79" s="461"/>
    </row>
    <row r="80" spans="3:13" ht="48.75" customHeight="1">
      <c r="C80" s="468"/>
      <c r="D80" s="469"/>
      <c r="E80" s="474" t="s">
        <v>79</v>
      </c>
      <c r="F80" s="413"/>
      <c r="G80" s="179" t="s">
        <v>50</v>
      </c>
      <c r="H80" s="182"/>
      <c r="I80" s="413"/>
      <c r="J80" s="179" t="s">
        <v>50</v>
      </c>
      <c r="K80" s="182"/>
      <c r="L80" s="458">
        <f>IF(F80="はい",VLOOKUP("基準1",基準選択肢C,2,FALSE),IF(I80="はい",VLOOKUP("基準1",基準選択肢C,2,FALSE),""))</f>
      </c>
      <c r="M80" s="458">
        <f>IF(F80="はい","基準1",IF(I80="はい","基準1",""))</f>
      </c>
    </row>
    <row r="81" spans="3:13" ht="48.75" customHeight="1">
      <c r="C81" s="470"/>
      <c r="D81" s="471"/>
      <c r="E81" s="475"/>
      <c r="F81" s="322"/>
      <c r="G81" s="178" t="s">
        <v>74</v>
      </c>
      <c r="H81" s="180"/>
      <c r="I81" s="322"/>
      <c r="J81" s="178" t="s">
        <v>74</v>
      </c>
      <c r="K81" s="180"/>
      <c r="L81" s="461"/>
      <c r="M81" s="461"/>
    </row>
    <row r="82" spans="3:13" ht="78.75" customHeight="1">
      <c r="C82" s="466" t="s">
        <v>139</v>
      </c>
      <c r="D82" s="467"/>
      <c r="E82" s="88" t="s">
        <v>78</v>
      </c>
      <c r="F82" s="183"/>
      <c r="G82" s="179" t="s">
        <v>49</v>
      </c>
      <c r="H82" s="182"/>
      <c r="I82" s="183"/>
      <c r="J82" s="179" t="s">
        <v>49</v>
      </c>
      <c r="K82" s="182"/>
      <c r="L82" s="184">
        <f>IF(F82="はい",VLOOKUP("基準1と7",基準選択肢C,2,FALSE),IF(I82="はい",VLOOKUP("基準1と7",基準選択肢C,2,FALSE),""))</f>
      </c>
      <c r="M82" s="184">
        <f>IF(F82="はい","基準1と7",IF(I82="はい","基準1と7",""))</f>
      </c>
    </row>
    <row r="83" spans="3:13" ht="78.75" customHeight="1">
      <c r="C83" s="470"/>
      <c r="D83" s="471"/>
      <c r="E83" s="89" t="s">
        <v>79</v>
      </c>
      <c r="F83" s="183"/>
      <c r="G83" s="179" t="s">
        <v>49</v>
      </c>
      <c r="H83" s="182"/>
      <c r="I83" s="183"/>
      <c r="J83" s="179" t="s">
        <v>49</v>
      </c>
      <c r="K83" s="182"/>
      <c r="L83" s="184">
        <f>IF(F83="はい",VLOOKUP("基準1",基準選択肢C,2,FALSE),IF(I83="はい",VLOOKUP("基準1",基準選択肢C,2,FALSE),""))</f>
      </c>
      <c r="M83" s="184">
        <f>IF(F83="はい","基準1",IF(I83="はい","基準1",""))</f>
      </c>
    </row>
    <row r="84" spans="3:13" ht="81.75" customHeight="1">
      <c r="C84" s="466" t="s">
        <v>116</v>
      </c>
      <c r="D84" s="467"/>
      <c r="E84" s="88" t="s">
        <v>78</v>
      </c>
      <c r="F84" s="183"/>
      <c r="G84" s="178" t="s">
        <v>11</v>
      </c>
      <c r="H84" s="182"/>
      <c r="I84" s="183"/>
      <c r="J84" s="178" t="s">
        <v>11</v>
      </c>
      <c r="K84" s="182"/>
      <c r="L84" s="184">
        <f>IF(F84="はい",VLOOKUP("基準1と7",基準選択肢C,2,FALSE),IF(I84="はい",VLOOKUP("基準1と7",基準選択肢C,2,FALSE),""))</f>
      </c>
      <c r="M84" s="184">
        <f>IF(F84="はい","基準1と7",IF(I84="はい","基準1と7",""))</f>
      </c>
    </row>
    <row r="85" spans="3:13" ht="81.75" customHeight="1">
      <c r="C85" s="470"/>
      <c r="D85" s="471"/>
      <c r="E85" s="89" t="s">
        <v>79</v>
      </c>
      <c r="F85" s="183"/>
      <c r="G85" s="178" t="s">
        <v>11</v>
      </c>
      <c r="H85" s="182"/>
      <c r="I85" s="183"/>
      <c r="J85" s="178" t="s">
        <v>11</v>
      </c>
      <c r="K85" s="182"/>
      <c r="L85" s="184">
        <f>IF(F85="はい",VLOOKUP("基準1",基準選択肢C,2,FALSE),IF(I85="はい",VLOOKUP("基準1",基準選択肢C,2,FALSE),""))</f>
      </c>
      <c r="M85" s="184">
        <f>IF(F85="はい","基準1",IF(I85="はい","基準1",""))</f>
      </c>
    </row>
    <row r="86" spans="3:13" ht="79.5" customHeight="1">
      <c r="C86" s="462" t="s">
        <v>140</v>
      </c>
      <c r="D86" s="463"/>
      <c r="E86" s="88" t="s">
        <v>78</v>
      </c>
      <c r="F86" s="182"/>
      <c r="G86" s="185" t="s">
        <v>11</v>
      </c>
      <c r="H86" s="182"/>
      <c r="I86" s="182"/>
      <c r="J86" s="185" t="s">
        <v>11</v>
      </c>
      <c r="K86" s="182"/>
      <c r="L86" s="184">
        <f>IF(F86="はい",VLOOKUP("基準1と7",基準選択肢C,2,FALSE),IF(I86="はい",VLOOKUP("基準1と7",基準選択肢C,2,FALSE),""))</f>
      </c>
      <c r="M86" s="184">
        <f>IF(F86="はい","基準1と7",IF(I86="はい","基準1と7",""))</f>
      </c>
    </row>
    <row r="87" spans="3:13" ht="79.5" customHeight="1">
      <c r="C87" s="464"/>
      <c r="D87" s="465"/>
      <c r="E87" s="89" t="s">
        <v>79</v>
      </c>
      <c r="F87" s="186"/>
      <c r="G87" s="178" t="s">
        <v>11</v>
      </c>
      <c r="H87" s="182"/>
      <c r="I87" s="186"/>
      <c r="J87" s="178" t="s">
        <v>11</v>
      </c>
      <c r="K87" s="182"/>
      <c r="L87" s="184">
        <f>IF(F87="はい",VLOOKUP("基準1",基準選択肢C,2,FALSE),IF(I87="はい",VLOOKUP("基準1",基準選択肢C,2,FALSE),""))</f>
      </c>
      <c r="M87" s="184">
        <f>IF(F87="はい","基準1",IF(I87="はい","基準1",""))</f>
      </c>
    </row>
    <row r="88" spans="3:12" ht="19.5" customHeight="1">
      <c r="C88" s="161"/>
      <c r="D88" s="162"/>
      <c r="E88" s="162"/>
      <c r="F88" s="187"/>
      <c r="G88" s="161"/>
      <c r="H88" s="188"/>
      <c r="I88" s="188"/>
      <c r="J88" s="188"/>
      <c r="K88" s="188"/>
      <c r="L88" s="188"/>
    </row>
    <row r="89" spans="4:12" ht="31.5" customHeight="1">
      <c r="D89" s="247" t="s">
        <v>194</v>
      </c>
      <c r="E89" s="172" t="s">
        <v>117</v>
      </c>
      <c r="F89" s="512">
        <f>IF(F16="","",F16)</f>
      </c>
      <c r="G89" s="513"/>
      <c r="H89" s="513"/>
      <c r="I89" s="513"/>
      <c r="J89" s="513"/>
      <c r="K89" s="513"/>
      <c r="L89" s="514"/>
    </row>
    <row r="90" spans="4:5" ht="19.5" customHeight="1">
      <c r="D90" s="160"/>
      <c r="E90" s="160"/>
    </row>
    <row r="91" spans="3:13" ht="21" customHeight="1">
      <c r="C91" s="509"/>
      <c r="D91" s="510"/>
      <c r="E91" s="173"/>
      <c r="F91" s="498" t="s">
        <v>27</v>
      </c>
      <c r="G91" s="511"/>
      <c r="H91" s="499"/>
      <c r="I91" s="498" t="s">
        <v>28</v>
      </c>
      <c r="J91" s="511"/>
      <c r="K91" s="499"/>
      <c r="L91" s="484" t="s">
        <v>22</v>
      </c>
      <c r="M91" s="485"/>
    </row>
    <row r="92" spans="3:13" ht="21" customHeight="1">
      <c r="C92" s="174"/>
      <c r="D92" s="175"/>
      <c r="E92" s="176"/>
      <c r="F92" s="484" t="s">
        <v>14</v>
      </c>
      <c r="G92" s="498" t="s">
        <v>29</v>
      </c>
      <c r="H92" s="499"/>
      <c r="I92" s="484" t="s">
        <v>14</v>
      </c>
      <c r="J92" s="498" t="s">
        <v>29</v>
      </c>
      <c r="K92" s="499"/>
      <c r="L92" s="486"/>
      <c r="M92" s="487"/>
    </row>
    <row r="93" spans="3:13" ht="52.5" customHeight="1">
      <c r="C93" s="493" t="s">
        <v>3</v>
      </c>
      <c r="D93" s="494"/>
      <c r="E93" s="177"/>
      <c r="F93" s="497"/>
      <c r="G93" s="495" t="s">
        <v>5</v>
      </c>
      <c r="H93" s="496"/>
      <c r="I93" s="497"/>
      <c r="J93" s="495" t="s">
        <v>5</v>
      </c>
      <c r="K93" s="496"/>
      <c r="L93" s="488"/>
      <c r="M93" s="489"/>
    </row>
    <row r="94" spans="3:13" ht="29.25" customHeight="1">
      <c r="C94" s="476" t="s">
        <v>137</v>
      </c>
      <c r="D94" s="477"/>
      <c r="E94" s="478"/>
      <c r="F94" s="413"/>
      <c r="G94" s="178" t="s">
        <v>10</v>
      </c>
      <c r="H94" s="179">
        <f>IF(F94="はい","寄附金","")</f>
      </c>
      <c r="I94" s="413"/>
      <c r="J94" s="178" t="s">
        <v>10</v>
      </c>
      <c r="K94" s="179">
        <f>IF(I94="はい","寄附金","")</f>
      </c>
      <c r="L94" s="458">
        <f>IF(F94="はい",VLOOKUP("基準1",基準選択肢C,2,FALSE),IF(I94="はい",VLOOKUP("基準1",基準選択肢C,2,FALSE),""))</f>
      </c>
      <c r="M94" s="458">
        <f>IF(F94="はい","基準1",IF(I94="はい","基準1",""))</f>
      </c>
    </row>
    <row r="95" spans="3:13" ht="29.25" customHeight="1">
      <c r="C95" s="479"/>
      <c r="D95" s="480"/>
      <c r="E95" s="481"/>
      <c r="F95" s="436"/>
      <c r="G95" s="178" t="s">
        <v>74</v>
      </c>
      <c r="H95" s="180"/>
      <c r="I95" s="436"/>
      <c r="J95" s="178" t="s">
        <v>74</v>
      </c>
      <c r="K95" s="180"/>
      <c r="L95" s="459"/>
      <c r="M95" s="459"/>
    </row>
    <row r="96" spans="3:13" ht="80.25" customHeight="1">
      <c r="C96" s="482"/>
      <c r="D96" s="483"/>
      <c r="E96" s="465"/>
      <c r="F96" s="437"/>
      <c r="G96" s="181" t="s">
        <v>30</v>
      </c>
      <c r="H96" s="182"/>
      <c r="I96" s="437"/>
      <c r="J96" s="181" t="s">
        <v>30</v>
      </c>
      <c r="K96" s="182"/>
      <c r="L96" s="460"/>
      <c r="M96" s="460"/>
    </row>
    <row r="97" spans="3:13" ht="48.75" customHeight="1">
      <c r="C97" s="476" t="s">
        <v>138</v>
      </c>
      <c r="D97" s="463"/>
      <c r="E97" s="472" t="s">
        <v>78</v>
      </c>
      <c r="F97" s="413"/>
      <c r="G97" s="178" t="s">
        <v>12</v>
      </c>
      <c r="H97" s="182"/>
      <c r="I97" s="413"/>
      <c r="J97" s="178" t="s">
        <v>12</v>
      </c>
      <c r="K97" s="182"/>
      <c r="L97" s="458">
        <f>IF(F97="はい",VLOOKUP("基準1と7",基準選択肢C,2,FALSE),IF(I97="はい",VLOOKUP("基準1と7",基準選択肢C,2,FALSE),""))</f>
      </c>
      <c r="M97" s="458">
        <f>IF(F97="はい","基準1と7",IF(I97="はい","基準1と7",""))</f>
      </c>
    </row>
    <row r="98" spans="3:13" ht="48.75" customHeight="1">
      <c r="C98" s="479"/>
      <c r="D98" s="491"/>
      <c r="E98" s="473"/>
      <c r="F98" s="322"/>
      <c r="G98" s="179" t="s">
        <v>13</v>
      </c>
      <c r="H98" s="182"/>
      <c r="I98" s="322"/>
      <c r="J98" s="179" t="s">
        <v>13</v>
      </c>
      <c r="K98" s="182"/>
      <c r="L98" s="461"/>
      <c r="M98" s="461"/>
    </row>
    <row r="99" spans="3:13" ht="48.75" customHeight="1">
      <c r="C99" s="492"/>
      <c r="D99" s="481"/>
      <c r="E99" s="474" t="s">
        <v>79</v>
      </c>
      <c r="F99" s="413"/>
      <c r="G99" s="178" t="s">
        <v>12</v>
      </c>
      <c r="H99" s="182"/>
      <c r="I99" s="413"/>
      <c r="J99" s="178" t="s">
        <v>12</v>
      </c>
      <c r="K99" s="182"/>
      <c r="L99" s="458">
        <f>IF(F99="はい",VLOOKUP("基準1",基準選択肢C,2,FALSE),IF(I99="はい",VLOOKUP("基準1",基準選択肢C,2,FALSE),""))</f>
      </c>
      <c r="M99" s="458">
        <f>IF(F99="はい","基準1",IF(I99="はい","基準1",""))</f>
      </c>
    </row>
    <row r="100" spans="3:13" ht="48.75" customHeight="1">
      <c r="C100" s="464"/>
      <c r="D100" s="465"/>
      <c r="E100" s="475"/>
      <c r="F100" s="322"/>
      <c r="G100" s="179" t="s">
        <v>13</v>
      </c>
      <c r="H100" s="182"/>
      <c r="I100" s="322"/>
      <c r="J100" s="179" t="s">
        <v>13</v>
      </c>
      <c r="K100" s="182"/>
      <c r="L100" s="461"/>
      <c r="M100" s="461"/>
    </row>
    <row r="101" spans="3:13" ht="48.75" customHeight="1">
      <c r="C101" s="466" t="s">
        <v>196</v>
      </c>
      <c r="D101" s="467"/>
      <c r="E101" s="472" t="s">
        <v>78</v>
      </c>
      <c r="F101" s="413"/>
      <c r="G101" s="179" t="s">
        <v>50</v>
      </c>
      <c r="H101" s="182"/>
      <c r="I101" s="413"/>
      <c r="J101" s="179" t="s">
        <v>50</v>
      </c>
      <c r="K101" s="182"/>
      <c r="L101" s="458">
        <f>IF(F101="はい",VLOOKUP("基準1と7",基準選択肢C,2,FALSE),IF(I101="はい",VLOOKUP("基準1と7",基準選択肢C,2,FALSE),""))</f>
      </c>
      <c r="M101" s="458">
        <f>IF(F101="はい","基準1と7",IF(I101="はい","基準1と7",""))</f>
      </c>
    </row>
    <row r="102" spans="3:13" ht="48.75" customHeight="1">
      <c r="C102" s="468"/>
      <c r="D102" s="469"/>
      <c r="E102" s="473"/>
      <c r="F102" s="322"/>
      <c r="G102" s="178" t="s">
        <v>74</v>
      </c>
      <c r="H102" s="180"/>
      <c r="I102" s="322"/>
      <c r="J102" s="178" t="s">
        <v>74</v>
      </c>
      <c r="K102" s="180"/>
      <c r="L102" s="461"/>
      <c r="M102" s="461"/>
    </row>
    <row r="103" spans="3:13" ht="48.75" customHeight="1">
      <c r="C103" s="468"/>
      <c r="D103" s="469"/>
      <c r="E103" s="474" t="s">
        <v>79</v>
      </c>
      <c r="F103" s="413"/>
      <c r="G103" s="179" t="s">
        <v>50</v>
      </c>
      <c r="H103" s="182"/>
      <c r="I103" s="413"/>
      <c r="J103" s="179" t="s">
        <v>50</v>
      </c>
      <c r="K103" s="182"/>
      <c r="L103" s="458">
        <f>IF(F103="はい",VLOOKUP("基準1",基準選択肢C,2,FALSE),IF(I103="はい",VLOOKUP("基準1",基準選択肢C,2,FALSE),""))</f>
      </c>
      <c r="M103" s="458">
        <f>IF(F103="はい","基準1",IF(I103="はい","基準1",""))</f>
      </c>
    </row>
    <row r="104" spans="3:13" ht="48.75" customHeight="1">
      <c r="C104" s="470"/>
      <c r="D104" s="471"/>
      <c r="E104" s="475"/>
      <c r="F104" s="322"/>
      <c r="G104" s="178" t="s">
        <v>74</v>
      </c>
      <c r="H104" s="180"/>
      <c r="I104" s="322"/>
      <c r="J104" s="178" t="s">
        <v>74</v>
      </c>
      <c r="K104" s="180"/>
      <c r="L104" s="461"/>
      <c r="M104" s="461"/>
    </row>
    <row r="105" spans="3:13" ht="78.75" customHeight="1">
      <c r="C105" s="466" t="s">
        <v>139</v>
      </c>
      <c r="D105" s="467"/>
      <c r="E105" s="88" t="s">
        <v>78</v>
      </c>
      <c r="F105" s="183"/>
      <c r="G105" s="179" t="s">
        <v>49</v>
      </c>
      <c r="H105" s="182"/>
      <c r="I105" s="183"/>
      <c r="J105" s="179" t="s">
        <v>49</v>
      </c>
      <c r="K105" s="182"/>
      <c r="L105" s="184">
        <f>IF(F105="はい",VLOOKUP("基準1と7",基準選択肢C,2,FALSE),IF(I105="はい",VLOOKUP("基準1と7",基準選択肢C,2,FALSE),""))</f>
      </c>
      <c r="M105" s="184">
        <f>IF(F105="はい","基準1と7",IF(I105="はい","基準1と7",""))</f>
      </c>
    </row>
    <row r="106" spans="3:13" ht="78.75" customHeight="1">
      <c r="C106" s="470"/>
      <c r="D106" s="471"/>
      <c r="E106" s="89" t="s">
        <v>79</v>
      </c>
      <c r="F106" s="183"/>
      <c r="G106" s="179" t="s">
        <v>49</v>
      </c>
      <c r="H106" s="182"/>
      <c r="I106" s="183"/>
      <c r="J106" s="179" t="s">
        <v>49</v>
      </c>
      <c r="K106" s="182"/>
      <c r="L106" s="184">
        <f>IF(F106="はい",VLOOKUP("基準1",基準選択肢C,2,FALSE),IF(I106="はい",VLOOKUP("基準1",基準選択肢C,2,FALSE),""))</f>
      </c>
      <c r="M106" s="184">
        <f>IF(F106="はい","基準1",IF(I106="はい","基準1",""))</f>
      </c>
    </row>
    <row r="107" spans="3:13" ht="81.75" customHeight="1">
      <c r="C107" s="466" t="s">
        <v>116</v>
      </c>
      <c r="D107" s="467"/>
      <c r="E107" s="88" t="s">
        <v>78</v>
      </c>
      <c r="F107" s="183"/>
      <c r="G107" s="178" t="s">
        <v>11</v>
      </c>
      <c r="H107" s="182"/>
      <c r="I107" s="183"/>
      <c r="J107" s="178" t="s">
        <v>11</v>
      </c>
      <c r="K107" s="182"/>
      <c r="L107" s="184">
        <f>IF(F107="はい",VLOOKUP("基準1と7",基準選択肢C,2,FALSE),IF(I107="はい",VLOOKUP("基準1と7",基準選択肢C,2,FALSE),""))</f>
      </c>
      <c r="M107" s="184">
        <f>IF(F107="はい","基準1と7",IF(I107="はい","基準1と7",""))</f>
      </c>
    </row>
    <row r="108" spans="3:13" ht="81.75" customHeight="1">
      <c r="C108" s="470"/>
      <c r="D108" s="471"/>
      <c r="E108" s="89" t="s">
        <v>79</v>
      </c>
      <c r="F108" s="183"/>
      <c r="G108" s="178" t="s">
        <v>11</v>
      </c>
      <c r="H108" s="182"/>
      <c r="I108" s="183"/>
      <c r="J108" s="178" t="s">
        <v>11</v>
      </c>
      <c r="K108" s="182"/>
      <c r="L108" s="184">
        <f>IF(F108="はい",VLOOKUP("基準1",基準選択肢C,2,FALSE),IF(I108="はい",VLOOKUP("基準1",基準選択肢C,2,FALSE),""))</f>
      </c>
      <c r="M108" s="184">
        <f>IF(F108="はい","基準1",IF(I108="はい","基準1",""))</f>
      </c>
    </row>
    <row r="109" spans="3:13" ht="79.5" customHeight="1">
      <c r="C109" s="462" t="s">
        <v>140</v>
      </c>
      <c r="D109" s="463"/>
      <c r="E109" s="88" t="s">
        <v>78</v>
      </c>
      <c r="F109" s="182"/>
      <c r="G109" s="185" t="s">
        <v>11</v>
      </c>
      <c r="H109" s="182"/>
      <c r="I109" s="182"/>
      <c r="J109" s="185" t="s">
        <v>11</v>
      </c>
      <c r="K109" s="182"/>
      <c r="L109" s="184">
        <f>IF(F109="はい",VLOOKUP("基準1と7",基準選択肢C,2,FALSE),IF(I109="はい",VLOOKUP("基準1と7",基準選択肢C,2,FALSE),""))</f>
      </c>
      <c r="M109" s="184">
        <f>IF(F109="はい","基準1と7",IF(I109="はい","基準1と7",""))</f>
      </c>
    </row>
    <row r="110" spans="3:13" ht="79.5" customHeight="1">
      <c r="C110" s="464"/>
      <c r="D110" s="465"/>
      <c r="E110" s="89" t="s">
        <v>79</v>
      </c>
      <c r="F110" s="186"/>
      <c r="G110" s="178" t="s">
        <v>11</v>
      </c>
      <c r="H110" s="182"/>
      <c r="I110" s="186"/>
      <c r="J110" s="178" t="s">
        <v>11</v>
      </c>
      <c r="K110" s="182"/>
      <c r="L110" s="184">
        <f>IF(F110="はい",VLOOKUP("基準1",基準選択肢C,2,FALSE),IF(I110="はい",VLOOKUP("基準1",基準選択肢C,2,FALSE),""))</f>
      </c>
      <c r="M110" s="184">
        <f>IF(F110="はい","基準1",IF(I110="はい","基準1",""))</f>
      </c>
    </row>
    <row r="111" spans="3:12" ht="19.5" customHeight="1">
      <c r="C111" s="161"/>
      <c r="D111" s="162"/>
      <c r="E111" s="162"/>
      <c r="F111" s="187"/>
      <c r="G111" s="161"/>
      <c r="H111" s="188"/>
      <c r="I111" s="188"/>
      <c r="J111" s="188"/>
      <c r="K111" s="188"/>
      <c r="L111" s="188"/>
    </row>
    <row r="112" spans="4:12" ht="31.5" customHeight="1">
      <c r="D112" s="247" t="s">
        <v>194</v>
      </c>
      <c r="E112" s="172" t="s">
        <v>118</v>
      </c>
      <c r="F112" s="512">
        <f>IF(F17="","",F17)</f>
      </c>
      <c r="G112" s="513"/>
      <c r="H112" s="513"/>
      <c r="I112" s="513"/>
      <c r="J112" s="513"/>
      <c r="K112" s="513"/>
      <c r="L112" s="514"/>
    </row>
    <row r="113" spans="4:5" ht="19.5" customHeight="1">
      <c r="D113" s="160"/>
      <c r="E113" s="160"/>
    </row>
    <row r="114" spans="3:13" ht="21" customHeight="1">
      <c r="C114" s="509"/>
      <c r="D114" s="510"/>
      <c r="E114" s="173"/>
      <c r="F114" s="498" t="s">
        <v>27</v>
      </c>
      <c r="G114" s="511"/>
      <c r="H114" s="499"/>
      <c r="I114" s="498" t="s">
        <v>28</v>
      </c>
      <c r="J114" s="511"/>
      <c r="K114" s="499"/>
      <c r="L114" s="484" t="s">
        <v>22</v>
      </c>
      <c r="M114" s="485"/>
    </row>
    <row r="115" spans="3:13" ht="21" customHeight="1">
      <c r="C115" s="174"/>
      <c r="D115" s="175"/>
      <c r="E115" s="176"/>
      <c r="F115" s="484" t="s">
        <v>14</v>
      </c>
      <c r="G115" s="498" t="s">
        <v>29</v>
      </c>
      <c r="H115" s="499"/>
      <c r="I115" s="484" t="s">
        <v>14</v>
      </c>
      <c r="J115" s="498" t="s">
        <v>29</v>
      </c>
      <c r="K115" s="499"/>
      <c r="L115" s="486"/>
      <c r="M115" s="487"/>
    </row>
    <row r="116" spans="3:13" ht="52.5" customHeight="1">
      <c r="C116" s="493" t="s">
        <v>3</v>
      </c>
      <c r="D116" s="494"/>
      <c r="E116" s="177"/>
      <c r="F116" s="497"/>
      <c r="G116" s="495" t="s">
        <v>5</v>
      </c>
      <c r="H116" s="496"/>
      <c r="I116" s="497"/>
      <c r="J116" s="495" t="s">
        <v>5</v>
      </c>
      <c r="K116" s="496"/>
      <c r="L116" s="488"/>
      <c r="M116" s="489"/>
    </row>
    <row r="117" spans="3:13" ht="29.25" customHeight="1">
      <c r="C117" s="476" t="s">
        <v>137</v>
      </c>
      <c r="D117" s="477"/>
      <c r="E117" s="478"/>
      <c r="F117" s="413"/>
      <c r="G117" s="178" t="s">
        <v>10</v>
      </c>
      <c r="H117" s="179">
        <f>IF(F117="はい","寄附金","")</f>
      </c>
      <c r="I117" s="413"/>
      <c r="J117" s="178" t="s">
        <v>10</v>
      </c>
      <c r="K117" s="179">
        <f>IF(I117="はい","寄附金","")</f>
      </c>
      <c r="L117" s="458">
        <f>IF(F117="はい",VLOOKUP("基準1",基準選択肢C,2,FALSE),IF(I117="はい",VLOOKUP("基準1",基準選択肢C,2,FALSE),""))</f>
      </c>
      <c r="M117" s="458">
        <f>IF(F117="はい","基準1",IF(I117="はい","基準1",""))</f>
      </c>
    </row>
    <row r="118" spans="3:13" ht="29.25" customHeight="1">
      <c r="C118" s="479"/>
      <c r="D118" s="480"/>
      <c r="E118" s="481"/>
      <c r="F118" s="436"/>
      <c r="G118" s="178" t="s">
        <v>74</v>
      </c>
      <c r="H118" s="180"/>
      <c r="I118" s="436"/>
      <c r="J118" s="178" t="s">
        <v>74</v>
      </c>
      <c r="K118" s="180"/>
      <c r="L118" s="459"/>
      <c r="M118" s="459"/>
    </row>
    <row r="119" spans="3:13" ht="80.25" customHeight="1">
      <c r="C119" s="482"/>
      <c r="D119" s="483"/>
      <c r="E119" s="465"/>
      <c r="F119" s="437"/>
      <c r="G119" s="181" t="s">
        <v>30</v>
      </c>
      <c r="H119" s="182"/>
      <c r="I119" s="437"/>
      <c r="J119" s="181" t="s">
        <v>30</v>
      </c>
      <c r="K119" s="182"/>
      <c r="L119" s="460"/>
      <c r="M119" s="460"/>
    </row>
    <row r="120" spans="3:13" ht="48.75" customHeight="1">
      <c r="C120" s="476" t="s">
        <v>138</v>
      </c>
      <c r="D120" s="463"/>
      <c r="E120" s="472" t="s">
        <v>78</v>
      </c>
      <c r="F120" s="413"/>
      <c r="G120" s="178" t="s">
        <v>12</v>
      </c>
      <c r="H120" s="182"/>
      <c r="I120" s="413"/>
      <c r="J120" s="178" t="s">
        <v>12</v>
      </c>
      <c r="K120" s="182"/>
      <c r="L120" s="458">
        <f>IF(F120="はい",VLOOKUP("基準1と7",基準選択肢C,2,FALSE),IF(I120="はい",VLOOKUP("基準1と7",基準選択肢C,2,FALSE),""))</f>
      </c>
      <c r="M120" s="458">
        <f>IF(F120="はい","基準1と7",IF(I120="はい","基準1と7",""))</f>
      </c>
    </row>
    <row r="121" spans="3:13" ht="48.75" customHeight="1">
      <c r="C121" s="479"/>
      <c r="D121" s="491"/>
      <c r="E121" s="473"/>
      <c r="F121" s="322"/>
      <c r="G121" s="179" t="s">
        <v>13</v>
      </c>
      <c r="H121" s="182"/>
      <c r="I121" s="322"/>
      <c r="J121" s="179" t="s">
        <v>13</v>
      </c>
      <c r="K121" s="182"/>
      <c r="L121" s="461"/>
      <c r="M121" s="461"/>
    </row>
    <row r="122" spans="3:13" ht="48.75" customHeight="1">
      <c r="C122" s="492"/>
      <c r="D122" s="481"/>
      <c r="E122" s="474" t="s">
        <v>79</v>
      </c>
      <c r="F122" s="413"/>
      <c r="G122" s="178" t="s">
        <v>12</v>
      </c>
      <c r="H122" s="182"/>
      <c r="I122" s="413"/>
      <c r="J122" s="178" t="s">
        <v>12</v>
      </c>
      <c r="K122" s="182"/>
      <c r="L122" s="458">
        <f>IF(F122="はい",VLOOKUP("基準1",基準選択肢C,2,FALSE),IF(I122="はい",VLOOKUP("基準1",基準選択肢C,2,FALSE),""))</f>
      </c>
      <c r="M122" s="458">
        <f>IF(F122="はい","基準1",IF(I122="はい","基準1",""))</f>
      </c>
    </row>
    <row r="123" spans="3:13" ht="48.75" customHeight="1">
      <c r="C123" s="464"/>
      <c r="D123" s="465"/>
      <c r="E123" s="475"/>
      <c r="F123" s="322"/>
      <c r="G123" s="179" t="s">
        <v>13</v>
      </c>
      <c r="H123" s="182"/>
      <c r="I123" s="322"/>
      <c r="J123" s="179" t="s">
        <v>13</v>
      </c>
      <c r="K123" s="182"/>
      <c r="L123" s="461"/>
      <c r="M123" s="461"/>
    </row>
    <row r="124" spans="3:13" ht="48.75" customHeight="1">
      <c r="C124" s="466" t="s">
        <v>197</v>
      </c>
      <c r="D124" s="467"/>
      <c r="E124" s="472" t="s">
        <v>78</v>
      </c>
      <c r="F124" s="413"/>
      <c r="G124" s="179" t="s">
        <v>50</v>
      </c>
      <c r="H124" s="182"/>
      <c r="I124" s="413"/>
      <c r="J124" s="179" t="s">
        <v>50</v>
      </c>
      <c r="K124" s="182"/>
      <c r="L124" s="458">
        <f>IF(F124="はい",VLOOKUP("基準1と7",基準選択肢C,2,FALSE),IF(I124="はい",VLOOKUP("基準1と7",基準選択肢C,2,FALSE),""))</f>
      </c>
      <c r="M124" s="458">
        <f>IF(F124="はい","基準1と7",IF(I124="はい","基準1と7",""))</f>
      </c>
    </row>
    <row r="125" spans="3:13" ht="48.75" customHeight="1">
      <c r="C125" s="468"/>
      <c r="D125" s="469"/>
      <c r="E125" s="473"/>
      <c r="F125" s="322"/>
      <c r="G125" s="178" t="s">
        <v>74</v>
      </c>
      <c r="H125" s="180"/>
      <c r="I125" s="322"/>
      <c r="J125" s="178" t="s">
        <v>74</v>
      </c>
      <c r="K125" s="180"/>
      <c r="L125" s="461"/>
      <c r="M125" s="461"/>
    </row>
    <row r="126" spans="3:13" ht="48.75" customHeight="1">
      <c r="C126" s="468"/>
      <c r="D126" s="469"/>
      <c r="E126" s="474" t="s">
        <v>79</v>
      </c>
      <c r="F126" s="413"/>
      <c r="G126" s="179" t="s">
        <v>50</v>
      </c>
      <c r="H126" s="182"/>
      <c r="I126" s="413"/>
      <c r="J126" s="179" t="s">
        <v>50</v>
      </c>
      <c r="K126" s="182"/>
      <c r="L126" s="458">
        <f>IF(F126="はい",VLOOKUP("基準1",基準選択肢C,2,FALSE),IF(I126="はい",VLOOKUP("基準1",基準選択肢C,2,FALSE),""))</f>
      </c>
      <c r="M126" s="458">
        <f>IF(F126="はい","基準1",IF(I126="はい","基準1",""))</f>
      </c>
    </row>
    <row r="127" spans="3:13" ht="48.75" customHeight="1">
      <c r="C127" s="470"/>
      <c r="D127" s="471"/>
      <c r="E127" s="475"/>
      <c r="F127" s="322"/>
      <c r="G127" s="178" t="s">
        <v>74</v>
      </c>
      <c r="H127" s="180"/>
      <c r="I127" s="322"/>
      <c r="J127" s="178" t="s">
        <v>74</v>
      </c>
      <c r="K127" s="180"/>
      <c r="L127" s="461"/>
      <c r="M127" s="461"/>
    </row>
    <row r="128" spans="3:13" ht="78.75" customHeight="1">
      <c r="C128" s="466" t="s">
        <v>139</v>
      </c>
      <c r="D128" s="467"/>
      <c r="E128" s="88" t="s">
        <v>78</v>
      </c>
      <c r="F128" s="183"/>
      <c r="G128" s="179" t="s">
        <v>49</v>
      </c>
      <c r="H128" s="182"/>
      <c r="I128" s="183"/>
      <c r="J128" s="179" t="s">
        <v>49</v>
      </c>
      <c r="K128" s="182"/>
      <c r="L128" s="184">
        <f>IF(F128="はい",VLOOKUP("基準1と7",基準選択肢C,2,FALSE),IF(I128="はい",VLOOKUP("基準1と7",基準選択肢C,2,FALSE),""))</f>
      </c>
      <c r="M128" s="184">
        <f>IF(F128="はい","基準1と7",IF(I128="はい","基準1と7",""))</f>
      </c>
    </row>
    <row r="129" spans="3:13" ht="78.75" customHeight="1">
      <c r="C129" s="470"/>
      <c r="D129" s="471"/>
      <c r="E129" s="89" t="s">
        <v>79</v>
      </c>
      <c r="F129" s="183"/>
      <c r="G129" s="179" t="s">
        <v>49</v>
      </c>
      <c r="H129" s="182"/>
      <c r="I129" s="183"/>
      <c r="J129" s="179" t="s">
        <v>49</v>
      </c>
      <c r="K129" s="182"/>
      <c r="L129" s="184">
        <f>IF(F129="はい",VLOOKUP("基準1",基準選択肢C,2,FALSE),IF(I129="はい",VLOOKUP("基準1",基準選択肢C,2,FALSE),""))</f>
      </c>
      <c r="M129" s="184">
        <f>IF(F129="はい","基準1",IF(I129="はい","基準1",""))</f>
      </c>
    </row>
    <row r="130" spans="3:13" ht="81.75" customHeight="1">
      <c r="C130" s="466" t="s">
        <v>116</v>
      </c>
      <c r="D130" s="467"/>
      <c r="E130" s="88" t="s">
        <v>78</v>
      </c>
      <c r="F130" s="183"/>
      <c r="G130" s="178" t="s">
        <v>11</v>
      </c>
      <c r="H130" s="182"/>
      <c r="I130" s="183"/>
      <c r="J130" s="178" t="s">
        <v>11</v>
      </c>
      <c r="K130" s="182"/>
      <c r="L130" s="184">
        <f>IF(F130="はい",VLOOKUP("基準1と7",基準選択肢C,2,FALSE),IF(I130="はい",VLOOKUP("基準1と7",基準選択肢C,2,FALSE),""))</f>
      </c>
      <c r="M130" s="184">
        <f>IF(F130="はい","基準1と7",IF(I130="はい","基準1と7",""))</f>
      </c>
    </row>
    <row r="131" spans="3:13" ht="81.75" customHeight="1">
      <c r="C131" s="470"/>
      <c r="D131" s="471"/>
      <c r="E131" s="89" t="s">
        <v>79</v>
      </c>
      <c r="F131" s="183"/>
      <c r="G131" s="178" t="s">
        <v>11</v>
      </c>
      <c r="H131" s="182"/>
      <c r="I131" s="183"/>
      <c r="J131" s="178" t="s">
        <v>11</v>
      </c>
      <c r="K131" s="182"/>
      <c r="L131" s="184">
        <f>IF(F131="はい",VLOOKUP("基準1",基準選択肢C,2,FALSE),IF(I131="はい",VLOOKUP("基準1",基準選択肢C,2,FALSE),""))</f>
      </c>
      <c r="M131" s="184">
        <f>IF(F131="はい","基準1",IF(I131="はい","基準1",""))</f>
      </c>
    </row>
    <row r="132" spans="3:13" ht="79.5" customHeight="1">
      <c r="C132" s="462" t="s">
        <v>140</v>
      </c>
      <c r="D132" s="463"/>
      <c r="E132" s="88" t="s">
        <v>78</v>
      </c>
      <c r="F132" s="182"/>
      <c r="G132" s="185" t="s">
        <v>11</v>
      </c>
      <c r="H132" s="182"/>
      <c r="I132" s="182"/>
      <c r="J132" s="185" t="s">
        <v>11</v>
      </c>
      <c r="K132" s="182"/>
      <c r="L132" s="184">
        <f>IF(F132="はい",VLOOKUP("基準1と7",基準選択肢C,2,FALSE),IF(I132="はい",VLOOKUP("基準1と7",基準選択肢C,2,FALSE),""))</f>
      </c>
      <c r="M132" s="184">
        <f>IF(F132="はい","基準1と7",IF(I132="はい","基準1と7",""))</f>
      </c>
    </row>
    <row r="133" spans="3:13" ht="79.5" customHeight="1">
      <c r="C133" s="464"/>
      <c r="D133" s="465"/>
      <c r="E133" s="89" t="s">
        <v>79</v>
      </c>
      <c r="F133" s="186"/>
      <c r="G133" s="178" t="s">
        <v>11</v>
      </c>
      <c r="H133" s="182"/>
      <c r="I133" s="186"/>
      <c r="J133" s="178" t="s">
        <v>11</v>
      </c>
      <c r="K133" s="182"/>
      <c r="L133" s="184">
        <f>IF(F133="はい",VLOOKUP("基準1",基準選択肢C,2,FALSE),IF(I133="はい",VLOOKUP("基準1",基準選択肢C,2,FALSE),""))</f>
      </c>
      <c r="M133" s="184">
        <f>IF(F133="はい","基準1",IF(I133="はい","基準1",""))</f>
      </c>
    </row>
    <row r="134" spans="3:12" ht="10.5" customHeight="1">
      <c r="C134" s="161"/>
      <c r="D134" s="162"/>
      <c r="E134" s="162"/>
      <c r="F134" s="187"/>
      <c r="G134" s="161"/>
      <c r="H134" s="188"/>
      <c r="I134" s="188"/>
      <c r="J134" s="188"/>
      <c r="K134" s="188"/>
      <c r="L134" s="188"/>
    </row>
  </sheetData>
  <sheetProtection sheet="1" objects="1" scenarios="1" formatCells="0" selectLockedCells="1"/>
  <mergeCells count="229">
    <mergeCell ref="C128:D129"/>
    <mergeCell ref="C130:D131"/>
    <mergeCell ref="C132:D133"/>
    <mergeCell ref="C124:D127"/>
    <mergeCell ref="E124:E125"/>
    <mergeCell ref="F124:F125"/>
    <mergeCell ref="I124:I125"/>
    <mergeCell ref="L124:L125"/>
    <mergeCell ref="E126:E127"/>
    <mergeCell ref="F126:F127"/>
    <mergeCell ref="I126:I127"/>
    <mergeCell ref="L126:L127"/>
    <mergeCell ref="F117:F119"/>
    <mergeCell ref="I117:I119"/>
    <mergeCell ref="L117:L119"/>
    <mergeCell ref="C120:D123"/>
    <mergeCell ref="E120:E121"/>
    <mergeCell ref="F120:F121"/>
    <mergeCell ref="I120:I121"/>
    <mergeCell ref="L120:L121"/>
    <mergeCell ref="E122:E123"/>
    <mergeCell ref="F122:F123"/>
    <mergeCell ref="I122:I123"/>
    <mergeCell ref="L122:L123"/>
    <mergeCell ref="C117:E119"/>
    <mergeCell ref="F115:F116"/>
    <mergeCell ref="G115:H115"/>
    <mergeCell ref="I115:I116"/>
    <mergeCell ref="J115:K115"/>
    <mergeCell ref="C116:D116"/>
    <mergeCell ref="G116:H116"/>
    <mergeCell ref="J116:K116"/>
    <mergeCell ref="C105:D106"/>
    <mergeCell ref="C107:D108"/>
    <mergeCell ref="C109:D110"/>
    <mergeCell ref="F112:L112"/>
    <mergeCell ref="C114:D114"/>
    <mergeCell ref="F114:H114"/>
    <mergeCell ref="I114:K114"/>
    <mergeCell ref="L114:M116"/>
    <mergeCell ref="C101:D104"/>
    <mergeCell ref="E101:E102"/>
    <mergeCell ref="F101:F102"/>
    <mergeCell ref="I101:I102"/>
    <mergeCell ref="L101:L102"/>
    <mergeCell ref="E103:E104"/>
    <mergeCell ref="F103:F104"/>
    <mergeCell ref="I103:I104"/>
    <mergeCell ref="L103:L104"/>
    <mergeCell ref="F94:F96"/>
    <mergeCell ref="I94:I96"/>
    <mergeCell ref="L94:L96"/>
    <mergeCell ref="C97:D100"/>
    <mergeCell ref="E97:E98"/>
    <mergeCell ref="F97:F98"/>
    <mergeCell ref="I97:I98"/>
    <mergeCell ref="L97:L98"/>
    <mergeCell ref="E99:E100"/>
    <mergeCell ref="F99:F100"/>
    <mergeCell ref="I99:I100"/>
    <mergeCell ref="L99:L100"/>
    <mergeCell ref="C94:E96"/>
    <mergeCell ref="F92:F93"/>
    <mergeCell ref="G92:H92"/>
    <mergeCell ref="I92:I93"/>
    <mergeCell ref="J92:K92"/>
    <mergeCell ref="C93:D93"/>
    <mergeCell ref="G93:H93"/>
    <mergeCell ref="J93:K93"/>
    <mergeCell ref="C82:D83"/>
    <mergeCell ref="C84:D85"/>
    <mergeCell ref="C86:D87"/>
    <mergeCell ref="F89:L89"/>
    <mergeCell ref="C91:D91"/>
    <mergeCell ref="F91:H91"/>
    <mergeCell ref="I91:K91"/>
    <mergeCell ref="L91:M93"/>
    <mergeCell ref="C78:D81"/>
    <mergeCell ref="E78:E79"/>
    <mergeCell ref="F78:F79"/>
    <mergeCell ref="I78:I79"/>
    <mergeCell ref="L78:L79"/>
    <mergeCell ref="E80:E81"/>
    <mergeCell ref="F80:F81"/>
    <mergeCell ref="I80:I81"/>
    <mergeCell ref="L80:L81"/>
    <mergeCell ref="F71:F73"/>
    <mergeCell ref="I71:I73"/>
    <mergeCell ref="L71:L73"/>
    <mergeCell ref="C74:D77"/>
    <mergeCell ref="E74:E75"/>
    <mergeCell ref="F74:F75"/>
    <mergeCell ref="I74:I75"/>
    <mergeCell ref="L74:L75"/>
    <mergeCell ref="E76:E77"/>
    <mergeCell ref="F76:F77"/>
    <mergeCell ref="I76:I77"/>
    <mergeCell ref="L76:L77"/>
    <mergeCell ref="C71:E73"/>
    <mergeCell ref="F69:F70"/>
    <mergeCell ref="G69:H69"/>
    <mergeCell ref="I69:I70"/>
    <mergeCell ref="J69:K69"/>
    <mergeCell ref="C70:D70"/>
    <mergeCell ref="G70:H70"/>
    <mergeCell ref="J70:K70"/>
    <mergeCell ref="C59:D60"/>
    <mergeCell ref="C61:D62"/>
    <mergeCell ref="C63:D64"/>
    <mergeCell ref="F66:L66"/>
    <mergeCell ref="C68:D68"/>
    <mergeCell ref="F68:H68"/>
    <mergeCell ref="I68:K68"/>
    <mergeCell ref="L68:M70"/>
    <mergeCell ref="C55:D58"/>
    <mergeCell ref="E55:E56"/>
    <mergeCell ref="F55:F56"/>
    <mergeCell ref="I55:I56"/>
    <mergeCell ref="L55:L56"/>
    <mergeCell ref="E57:E58"/>
    <mergeCell ref="F57:F58"/>
    <mergeCell ref="I57:I58"/>
    <mergeCell ref="L57:L58"/>
    <mergeCell ref="F48:F50"/>
    <mergeCell ref="I48:I50"/>
    <mergeCell ref="L48:L50"/>
    <mergeCell ref="C51:D54"/>
    <mergeCell ref="E51:E52"/>
    <mergeCell ref="F51:F52"/>
    <mergeCell ref="I51:I52"/>
    <mergeCell ref="L51:L52"/>
    <mergeCell ref="E53:E54"/>
    <mergeCell ref="F53:F54"/>
    <mergeCell ref="I53:I54"/>
    <mergeCell ref="L53:L54"/>
    <mergeCell ref="C48:E50"/>
    <mergeCell ref="F43:L43"/>
    <mergeCell ref="C45:D45"/>
    <mergeCell ref="F45:H45"/>
    <mergeCell ref="I45:K45"/>
    <mergeCell ref="F46:F47"/>
    <mergeCell ref="G46:H46"/>
    <mergeCell ref="I46:I47"/>
    <mergeCell ref="J46:K46"/>
    <mergeCell ref="C47:D47"/>
    <mergeCell ref="G47:H47"/>
    <mergeCell ref="J47:K47"/>
    <mergeCell ref="L45:M47"/>
    <mergeCell ref="J7:K7"/>
    <mergeCell ref="J8:K8"/>
    <mergeCell ref="D7:H8"/>
    <mergeCell ref="F16:H16"/>
    <mergeCell ref="I15:L15"/>
    <mergeCell ref="J5:K5"/>
    <mergeCell ref="J6:K6"/>
    <mergeCell ref="C13:D17"/>
    <mergeCell ref="F13:H13"/>
    <mergeCell ref="I13:L13"/>
    <mergeCell ref="F14:H14"/>
    <mergeCell ref="I14:L14"/>
    <mergeCell ref="F17:H17"/>
    <mergeCell ref="I17:L17"/>
    <mergeCell ref="F15:H15"/>
    <mergeCell ref="I16:L16"/>
    <mergeCell ref="C7:C8"/>
    <mergeCell ref="J11:L11"/>
    <mergeCell ref="C19:D19"/>
    <mergeCell ref="C22:D22"/>
    <mergeCell ref="F22:H22"/>
    <mergeCell ref="I22:K22"/>
    <mergeCell ref="F20:L20"/>
    <mergeCell ref="C24:D24"/>
    <mergeCell ref="G24:H24"/>
    <mergeCell ref="J24:K24"/>
    <mergeCell ref="F25:F27"/>
    <mergeCell ref="I25:I27"/>
    <mergeCell ref="L25:L27"/>
    <mergeCell ref="F23:F24"/>
    <mergeCell ref="G23:H23"/>
    <mergeCell ref="I23:I24"/>
    <mergeCell ref="J23:K23"/>
    <mergeCell ref="C25:E27"/>
    <mergeCell ref="L22:M24"/>
    <mergeCell ref="M25:M27"/>
    <mergeCell ref="C36:D37"/>
    <mergeCell ref="C38:D39"/>
    <mergeCell ref="F30:F31"/>
    <mergeCell ref="I30:I31"/>
    <mergeCell ref="E28:E29"/>
    <mergeCell ref="E30:E31"/>
    <mergeCell ref="C28:D31"/>
    <mergeCell ref="C40:D41"/>
    <mergeCell ref="L28:L29"/>
    <mergeCell ref="C32:D35"/>
    <mergeCell ref="E32:E33"/>
    <mergeCell ref="L32:L33"/>
    <mergeCell ref="E34:E35"/>
    <mergeCell ref="L34:L35"/>
    <mergeCell ref="F28:F29"/>
    <mergeCell ref="F32:F33"/>
    <mergeCell ref="F34:F35"/>
    <mergeCell ref="I28:I29"/>
    <mergeCell ref="I32:I33"/>
    <mergeCell ref="I34:I35"/>
    <mergeCell ref="L30:L31"/>
    <mergeCell ref="M28:M29"/>
    <mergeCell ref="M30:M31"/>
    <mergeCell ref="M32:M33"/>
    <mergeCell ref="M34:M35"/>
    <mergeCell ref="M48:M50"/>
    <mergeCell ref="M51:M52"/>
    <mergeCell ref="M53:M54"/>
    <mergeCell ref="M55:M56"/>
    <mergeCell ref="M57:M58"/>
    <mergeCell ref="M103:M104"/>
    <mergeCell ref="M94:M96"/>
    <mergeCell ref="M97:M98"/>
    <mergeCell ref="M99:M100"/>
    <mergeCell ref="M101:M102"/>
    <mergeCell ref="M117:M119"/>
    <mergeCell ref="M120:M121"/>
    <mergeCell ref="M122:M123"/>
    <mergeCell ref="M124:M125"/>
    <mergeCell ref="M126:M127"/>
    <mergeCell ref="M71:M73"/>
    <mergeCell ref="M74:M75"/>
    <mergeCell ref="M76:M77"/>
    <mergeCell ref="M78:M79"/>
    <mergeCell ref="M80:M81"/>
  </mergeCells>
  <conditionalFormatting sqref="G28">
    <cfRule type="expression" priority="579" dxfId="1">
      <formula>F28="いいえ"</formula>
    </cfRule>
  </conditionalFormatting>
  <conditionalFormatting sqref="G29">
    <cfRule type="expression" priority="572" dxfId="1">
      <formula>F28="いいえ"</formula>
    </cfRule>
  </conditionalFormatting>
  <conditionalFormatting sqref="G32">
    <cfRule type="expression" priority="578" dxfId="1">
      <formula>F32="いいえ"</formula>
    </cfRule>
  </conditionalFormatting>
  <conditionalFormatting sqref="G33">
    <cfRule type="expression" priority="569" dxfId="1">
      <formula>F32="いいえ"</formula>
    </cfRule>
  </conditionalFormatting>
  <conditionalFormatting sqref="G37">
    <cfRule type="expression" priority="577" dxfId="1">
      <formula>F37="いいえ"</formula>
    </cfRule>
  </conditionalFormatting>
  <conditionalFormatting sqref="G38">
    <cfRule type="expression" priority="568" dxfId="1">
      <formula>F38="いいえ"</formula>
    </cfRule>
  </conditionalFormatting>
  <conditionalFormatting sqref="G40">
    <cfRule type="expression" priority="567" dxfId="1">
      <formula>F40="いいえ"</formula>
    </cfRule>
  </conditionalFormatting>
  <conditionalFormatting sqref="G25">
    <cfRule type="expression" priority="566" dxfId="1">
      <formula>F25="いいえ"</formula>
    </cfRule>
  </conditionalFormatting>
  <conditionalFormatting sqref="G26">
    <cfRule type="expression" priority="565" dxfId="1">
      <formula>F25="いいえ"</formula>
    </cfRule>
  </conditionalFormatting>
  <conditionalFormatting sqref="G27">
    <cfRule type="expression" priority="564" dxfId="1">
      <formula>F25="いいえ"</formula>
    </cfRule>
  </conditionalFormatting>
  <conditionalFormatting sqref="J28">
    <cfRule type="expression" priority="558" dxfId="1">
      <formula>I28="いいえ"</formula>
    </cfRule>
  </conditionalFormatting>
  <conditionalFormatting sqref="J29">
    <cfRule type="expression" priority="556" dxfId="1">
      <formula>I28="いいえ"</formula>
    </cfRule>
  </conditionalFormatting>
  <conditionalFormatting sqref="J37">
    <cfRule type="expression" priority="557" dxfId="1">
      <formula>I37="いいえ"</formula>
    </cfRule>
  </conditionalFormatting>
  <conditionalFormatting sqref="J33">
    <cfRule type="expression" priority="553" dxfId="1">
      <formula>I32="いいえ"</formula>
    </cfRule>
  </conditionalFormatting>
  <conditionalFormatting sqref="J38">
    <cfRule type="expression" priority="552" dxfId="1">
      <formula>I38="いいえ"</formula>
    </cfRule>
  </conditionalFormatting>
  <conditionalFormatting sqref="J40">
    <cfRule type="expression" priority="551" dxfId="1">
      <formula>I40="いいえ"</formula>
    </cfRule>
  </conditionalFormatting>
  <conditionalFormatting sqref="J25">
    <cfRule type="expression" priority="550" dxfId="1">
      <formula>I25="いいえ"</formula>
    </cfRule>
  </conditionalFormatting>
  <conditionalFormatting sqref="J26">
    <cfRule type="expression" priority="549" dxfId="1">
      <formula>I25="いいえ"</formula>
    </cfRule>
  </conditionalFormatting>
  <conditionalFormatting sqref="J27">
    <cfRule type="expression" priority="548" dxfId="1">
      <formula>I25="いいえ"</formula>
    </cfRule>
  </conditionalFormatting>
  <conditionalFormatting sqref="L25:M25">
    <cfRule type="expression" priority="538" dxfId="0">
      <formula>L25&lt;&gt;""</formula>
    </cfRule>
    <cfRule type="expression" priority="539" dxfId="17">
      <formula>$I25="はい"</formula>
    </cfRule>
    <cfRule type="expression" priority="540" dxfId="17">
      <formula>$F25="はい"</formula>
    </cfRule>
    <cfRule type="expression" priority="541" dxfId="1">
      <formula>$F25=$I25</formula>
    </cfRule>
  </conditionalFormatting>
  <conditionalFormatting sqref="L28:M28 L30:M30 L36:M41">
    <cfRule type="expression" priority="524" dxfId="0">
      <formula>L28&lt;&gt;""</formula>
    </cfRule>
    <cfRule type="expression" priority="525" dxfId="17">
      <formula>$F28="はい"</formula>
    </cfRule>
    <cfRule type="expression" priority="526" dxfId="17">
      <formula>$I28="はい"</formula>
    </cfRule>
    <cfRule type="expression" priority="527" dxfId="1">
      <formula>$F28=$I28</formula>
    </cfRule>
  </conditionalFormatting>
  <conditionalFormatting sqref="F13:I13 F14:H17">
    <cfRule type="expression" priority="523" dxfId="1">
      <formula>$F13=""</formula>
    </cfRule>
  </conditionalFormatting>
  <conditionalFormatting sqref="F13:I13 F14:H17">
    <cfRule type="expression" priority="522" dxfId="1">
      <formula>$F13="なし"</formula>
    </cfRule>
  </conditionalFormatting>
  <conditionalFormatting sqref="L5:L6">
    <cfRule type="expression" priority="521" dxfId="1">
      <formula>L5=""</formula>
    </cfRule>
  </conditionalFormatting>
  <conditionalFormatting sqref="J32">
    <cfRule type="expression" priority="520" dxfId="1">
      <formula>I32="いいえ"</formula>
    </cfRule>
  </conditionalFormatting>
  <conditionalFormatting sqref="G34">
    <cfRule type="expression" priority="516" dxfId="1">
      <formula>F34="いいえ"</formula>
    </cfRule>
  </conditionalFormatting>
  <conditionalFormatting sqref="G35">
    <cfRule type="expression" priority="513" dxfId="1">
      <formula>F34="いいえ"</formula>
    </cfRule>
  </conditionalFormatting>
  <conditionalFormatting sqref="J35">
    <cfRule type="expression" priority="511" dxfId="1">
      <formula>I34="いいえ"</formula>
    </cfRule>
  </conditionalFormatting>
  <conditionalFormatting sqref="L34:M34">
    <cfRule type="expression" priority="505" dxfId="0">
      <formula>L34&lt;&gt;""</formula>
    </cfRule>
    <cfRule type="expression" priority="506" dxfId="17">
      <formula>$F34="はい"</formula>
    </cfRule>
    <cfRule type="expression" priority="507" dxfId="17">
      <formula>$I34="はい"</formula>
    </cfRule>
    <cfRule type="expression" priority="508" dxfId="1">
      <formula>$F34=$I34</formula>
    </cfRule>
  </conditionalFormatting>
  <conditionalFormatting sqref="J34">
    <cfRule type="expression" priority="504" dxfId="1">
      <formula>I34="いいえ"</formula>
    </cfRule>
  </conditionalFormatting>
  <conditionalFormatting sqref="G36">
    <cfRule type="expression" priority="499" dxfId="1">
      <formula>F36="いいえ"</formula>
    </cfRule>
  </conditionalFormatting>
  <conditionalFormatting sqref="J36">
    <cfRule type="expression" priority="496" dxfId="1">
      <formula>I36="いいえ"</formula>
    </cfRule>
  </conditionalFormatting>
  <conditionalFormatting sqref="G39">
    <cfRule type="expression" priority="483" dxfId="1">
      <formula>F39="いいえ"</formula>
    </cfRule>
  </conditionalFormatting>
  <conditionalFormatting sqref="J39">
    <cfRule type="expression" priority="480" dxfId="1">
      <formula>I39="いいえ"</formula>
    </cfRule>
  </conditionalFormatting>
  <conditionalFormatting sqref="L32:M32">
    <cfRule type="expression" priority="448" dxfId="0">
      <formula>L32&lt;&gt;""</formula>
    </cfRule>
    <cfRule type="expression" priority="449" dxfId="17">
      <formula>$F32="はい"</formula>
    </cfRule>
    <cfRule type="expression" priority="450" dxfId="17">
      <formula>$I32="はい"</formula>
    </cfRule>
    <cfRule type="expression" priority="451" dxfId="1">
      <formula>$F32=$I32</formula>
    </cfRule>
  </conditionalFormatting>
  <conditionalFormatting sqref="L7">
    <cfRule type="expression" priority="447" dxfId="15">
      <formula>L7=""</formula>
    </cfRule>
  </conditionalFormatting>
  <conditionalFormatting sqref="G30">
    <cfRule type="expression" priority="446" dxfId="1">
      <formula>F30="いいえ"</formula>
    </cfRule>
  </conditionalFormatting>
  <conditionalFormatting sqref="G31">
    <cfRule type="expression" priority="445" dxfId="1">
      <formula>F30="いいえ"</formula>
    </cfRule>
  </conditionalFormatting>
  <conditionalFormatting sqref="J30">
    <cfRule type="expression" priority="444" dxfId="1">
      <formula>I30="いいえ"</formula>
    </cfRule>
  </conditionalFormatting>
  <conditionalFormatting sqref="J31">
    <cfRule type="expression" priority="443" dxfId="1">
      <formula>I30="いいえ"</formula>
    </cfRule>
  </conditionalFormatting>
  <conditionalFormatting sqref="G41">
    <cfRule type="expression" priority="422" dxfId="1">
      <formula>F41="いいえ"</formula>
    </cfRule>
  </conditionalFormatting>
  <conditionalFormatting sqref="J41">
    <cfRule type="expression" priority="421" dxfId="1">
      <formula>I41="いいえ"</formula>
    </cfRule>
  </conditionalFormatting>
  <conditionalFormatting sqref="D7:H8">
    <cfRule type="expression" priority="412" dxfId="1">
      <formula>$D$7=""</formula>
    </cfRule>
  </conditionalFormatting>
  <conditionalFormatting sqref="I14:I17">
    <cfRule type="expression" priority="411" dxfId="1">
      <formula>$F14=""</formula>
    </cfRule>
  </conditionalFormatting>
  <conditionalFormatting sqref="I14:I17">
    <cfRule type="expression" priority="410" dxfId="1">
      <formula>$F14="なし"</formula>
    </cfRule>
  </conditionalFormatting>
  <conditionalFormatting sqref="G51">
    <cfRule type="expression" priority="409" dxfId="1">
      <formula>F51="いいえ"</formula>
    </cfRule>
  </conditionalFormatting>
  <conditionalFormatting sqref="G52">
    <cfRule type="expression" priority="404" dxfId="1">
      <formula>F51="いいえ"</formula>
    </cfRule>
  </conditionalFormatting>
  <conditionalFormatting sqref="G55">
    <cfRule type="expression" priority="408" dxfId="1">
      <formula>F55="いいえ"</formula>
    </cfRule>
  </conditionalFormatting>
  <conditionalFormatting sqref="G56">
    <cfRule type="expression" priority="403" dxfId="1">
      <formula>F55="いいえ"</formula>
    </cfRule>
  </conditionalFormatting>
  <conditionalFormatting sqref="G60">
    <cfRule type="expression" priority="407" dxfId="1">
      <formula>F60="いいえ"</formula>
    </cfRule>
  </conditionalFormatting>
  <conditionalFormatting sqref="G61">
    <cfRule type="expression" priority="402" dxfId="1">
      <formula>F61="いいえ"</formula>
    </cfRule>
  </conditionalFormatting>
  <conditionalFormatting sqref="G63">
    <cfRule type="expression" priority="401" dxfId="1">
      <formula>F63="いいえ"</formula>
    </cfRule>
  </conditionalFormatting>
  <conditionalFormatting sqref="G48">
    <cfRule type="expression" priority="400" dxfId="1">
      <formula>F48="いいえ"</formula>
    </cfRule>
  </conditionalFormatting>
  <conditionalFormatting sqref="G49">
    <cfRule type="expression" priority="399" dxfId="1">
      <formula>F48="いいえ"</formula>
    </cfRule>
  </conditionalFormatting>
  <conditionalFormatting sqref="G50">
    <cfRule type="expression" priority="398" dxfId="1">
      <formula>F48="いいえ"</formula>
    </cfRule>
  </conditionalFormatting>
  <conditionalFormatting sqref="J51">
    <cfRule type="expression" priority="395" dxfId="1">
      <formula>I51="いいえ"</formula>
    </cfRule>
  </conditionalFormatting>
  <conditionalFormatting sqref="J52">
    <cfRule type="expression" priority="393" dxfId="1">
      <formula>I51="いいえ"</formula>
    </cfRule>
  </conditionalFormatting>
  <conditionalFormatting sqref="J60">
    <cfRule type="expression" priority="394" dxfId="1">
      <formula>I60="いいえ"</formula>
    </cfRule>
  </conditionalFormatting>
  <conditionalFormatting sqref="J56">
    <cfRule type="expression" priority="392" dxfId="1">
      <formula>I55="いいえ"</formula>
    </cfRule>
  </conditionalFormatting>
  <conditionalFormatting sqref="J61">
    <cfRule type="expression" priority="391" dxfId="1">
      <formula>I61="いいえ"</formula>
    </cfRule>
  </conditionalFormatting>
  <conditionalFormatting sqref="J63">
    <cfRule type="expression" priority="390" dxfId="1">
      <formula>I63="いいえ"</formula>
    </cfRule>
  </conditionalFormatting>
  <conditionalFormatting sqref="J48">
    <cfRule type="expression" priority="389" dxfId="1">
      <formula>I48="いいえ"</formula>
    </cfRule>
  </conditionalFormatting>
  <conditionalFormatting sqref="J49">
    <cfRule type="expression" priority="388" dxfId="1">
      <formula>I48="いいえ"</formula>
    </cfRule>
  </conditionalFormatting>
  <conditionalFormatting sqref="J50">
    <cfRule type="expression" priority="387" dxfId="1">
      <formula>I48="いいえ"</formula>
    </cfRule>
  </conditionalFormatting>
  <conditionalFormatting sqref="L48:M48">
    <cfRule type="expression" priority="381" dxfId="0">
      <formula>L48&lt;&gt;""</formula>
    </cfRule>
    <cfRule type="expression" priority="382" dxfId="17">
      <formula>$I48="はい"</formula>
    </cfRule>
    <cfRule type="expression" priority="383" dxfId="17">
      <formula>$F48="はい"</formula>
    </cfRule>
    <cfRule type="expression" priority="384" dxfId="1">
      <formula>$F48=$I48</formula>
    </cfRule>
  </conditionalFormatting>
  <conditionalFormatting sqref="L51:M51 L53:M53 L59:M64">
    <cfRule type="expression" priority="375" dxfId="0">
      <formula>L51&lt;&gt;""</formula>
    </cfRule>
    <cfRule type="expression" priority="376" dxfId="17">
      <formula>$F51="はい"</formula>
    </cfRule>
    <cfRule type="expression" priority="377" dxfId="17">
      <formula>$I51="はい"</formula>
    </cfRule>
    <cfRule type="expression" priority="378" dxfId="1">
      <formula>$F51=$I51</formula>
    </cfRule>
  </conditionalFormatting>
  <conditionalFormatting sqref="J55">
    <cfRule type="expression" priority="374" dxfId="1">
      <formula>I55="いいえ"</formula>
    </cfRule>
  </conditionalFormatting>
  <conditionalFormatting sqref="G57">
    <cfRule type="expression" priority="373" dxfId="1">
      <formula>F57="いいえ"</formula>
    </cfRule>
  </conditionalFormatting>
  <conditionalFormatting sqref="G58">
    <cfRule type="expression" priority="372" dxfId="1">
      <formula>F57="いいえ"</formula>
    </cfRule>
  </conditionalFormatting>
  <conditionalFormatting sqref="J58">
    <cfRule type="expression" priority="371" dxfId="1">
      <formula>I57="いいえ"</formula>
    </cfRule>
  </conditionalFormatting>
  <conditionalFormatting sqref="L57:M57">
    <cfRule type="expression" priority="367" dxfId="0">
      <formula>L57&lt;&gt;""</formula>
    </cfRule>
    <cfRule type="expression" priority="368" dxfId="17">
      <formula>$F57="はい"</formula>
    </cfRule>
    <cfRule type="expression" priority="369" dxfId="17">
      <formula>$I57="はい"</formula>
    </cfRule>
    <cfRule type="expression" priority="370" dxfId="1">
      <formula>$F57=$I57</formula>
    </cfRule>
  </conditionalFormatting>
  <conditionalFormatting sqref="J57">
    <cfRule type="expression" priority="366" dxfId="1">
      <formula>I57="いいえ"</formula>
    </cfRule>
  </conditionalFormatting>
  <conditionalFormatting sqref="G59">
    <cfRule type="expression" priority="365" dxfId="1">
      <formula>F59="いいえ"</formula>
    </cfRule>
  </conditionalFormatting>
  <conditionalFormatting sqref="J59">
    <cfRule type="expression" priority="364" dxfId="1">
      <formula>I59="いいえ"</formula>
    </cfRule>
  </conditionalFormatting>
  <conditionalFormatting sqref="G62">
    <cfRule type="expression" priority="363" dxfId="1">
      <formula>F62="いいえ"</formula>
    </cfRule>
  </conditionalFormatting>
  <conditionalFormatting sqref="J62">
    <cfRule type="expression" priority="362" dxfId="1">
      <formula>I62="いいえ"</formula>
    </cfRule>
  </conditionalFormatting>
  <conditionalFormatting sqref="L55:M55">
    <cfRule type="expression" priority="342" dxfId="0">
      <formula>L55&lt;&gt;""</formula>
    </cfRule>
    <cfRule type="expression" priority="343" dxfId="17">
      <formula>$F55="はい"</formula>
    </cfRule>
    <cfRule type="expression" priority="344" dxfId="17">
      <formula>$I55="はい"</formula>
    </cfRule>
    <cfRule type="expression" priority="345" dxfId="1">
      <formula>$F55=$I55</formula>
    </cfRule>
  </conditionalFormatting>
  <conditionalFormatting sqref="G53">
    <cfRule type="expression" priority="341" dxfId="1">
      <formula>F53="いいえ"</formula>
    </cfRule>
  </conditionalFormatting>
  <conditionalFormatting sqref="G54">
    <cfRule type="expression" priority="340" dxfId="1">
      <formula>F53="いいえ"</formula>
    </cfRule>
  </conditionalFormatting>
  <conditionalFormatting sqref="J53">
    <cfRule type="expression" priority="339" dxfId="1">
      <formula>I53="いいえ"</formula>
    </cfRule>
  </conditionalFormatting>
  <conditionalFormatting sqref="J54">
    <cfRule type="expression" priority="338" dxfId="1">
      <formula>I53="いいえ"</formula>
    </cfRule>
  </conditionalFormatting>
  <conditionalFormatting sqref="G64">
    <cfRule type="expression" priority="325" dxfId="1">
      <formula>F64="いいえ"</formula>
    </cfRule>
  </conditionalFormatting>
  <conditionalFormatting sqref="J64">
    <cfRule type="expression" priority="324" dxfId="1">
      <formula>I64="いいえ"</formula>
    </cfRule>
  </conditionalFormatting>
  <conditionalFormatting sqref="F20:L20">
    <cfRule type="expression" priority="315" dxfId="1">
      <formula>F20=""</formula>
    </cfRule>
  </conditionalFormatting>
  <conditionalFormatting sqref="F43:L43">
    <cfRule type="expression" priority="314" dxfId="1">
      <formula>F43=""</formula>
    </cfRule>
  </conditionalFormatting>
  <conditionalFormatting sqref="G74">
    <cfRule type="expression" priority="308" dxfId="1">
      <formula>F74="いいえ"</formula>
    </cfRule>
  </conditionalFormatting>
  <conditionalFormatting sqref="G75">
    <cfRule type="expression" priority="305" dxfId="1">
      <formula>F74="いいえ"</formula>
    </cfRule>
  </conditionalFormatting>
  <conditionalFormatting sqref="G78">
    <cfRule type="expression" priority="307" dxfId="1">
      <formula>F78="いいえ"</formula>
    </cfRule>
  </conditionalFormatting>
  <conditionalFormatting sqref="G79">
    <cfRule type="expression" priority="304" dxfId="1">
      <formula>F78="いいえ"</formula>
    </cfRule>
  </conditionalFormatting>
  <conditionalFormatting sqref="G83">
    <cfRule type="expression" priority="306" dxfId="1">
      <formula>F83="いいえ"</formula>
    </cfRule>
  </conditionalFormatting>
  <conditionalFormatting sqref="G84">
    <cfRule type="expression" priority="303" dxfId="1">
      <formula>F84="いいえ"</formula>
    </cfRule>
  </conditionalFormatting>
  <conditionalFormatting sqref="G86">
    <cfRule type="expression" priority="302" dxfId="1">
      <formula>F86="いいえ"</formula>
    </cfRule>
  </conditionalFormatting>
  <conditionalFormatting sqref="G71">
    <cfRule type="expression" priority="301" dxfId="1">
      <formula>F71="いいえ"</formula>
    </cfRule>
  </conditionalFormatting>
  <conditionalFormatting sqref="G72">
    <cfRule type="expression" priority="300" dxfId="1">
      <formula>F71="いいえ"</formula>
    </cfRule>
  </conditionalFormatting>
  <conditionalFormatting sqref="G73">
    <cfRule type="expression" priority="299" dxfId="1">
      <formula>F71="いいえ"</formula>
    </cfRule>
  </conditionalFormatting>
  <conditionalFormatting sqref="J74">
    <cfRule type="expression" priority="296" dxfId="1">
      <formula>I74="いいえ"</formula>
    </cfRule>
  </conditionalFormatting>
  <conditionalFormatting sqref="J75">
    <cfRule type="expression" priority="294" dxfId="1">
      <formula>I74="いいえ"</formula>
    </cfRule>
  </conditionalFormatting>
  <conditionalFormatting sqref="J83">
    <cfRule type="expression" priority="295" dxfId="1">
      <formula>I83="いいえ"</formula>
    </cfRule>
  </conditionalFormatting>
  <conditionalFormatting sqref="J79">
    <cfRule type="expression" priority="293" dxfId="1">
      <formula>I78="いいえ"</formula>
    </cfRule>
  </conditionalFormatting>
  <conditionalFormatting sqref="J84">
    <cfRule type="expression" priority="292" dxfId="1">
      <formula>I84="いいえ"</formula>
    </cfRule>
  </conditionalFormatting>
  <conditionalFormatting sqref="J86">
    <cfRule type="expression" priority="291" dxfId="1">
      <formula>I86="いいえ"</formula>
    </cfRule>
  </conditionalFormatting>
  <conditionalFormatting sqref="J71">
    <cfRule type="expression" priority="290" dxfId="1">
      <formula>I71="いいえ"</formula>
    </cfRule>
  </conditionalFormatting>
  <conditionalFormatting sqref="J72">
    <cfRule type="expression" priority="289" dxfId="1">
      <formula>I71="いいえ"</formula>
    </cfRule>
  </conditionalFormatting>
  <conditionalFormatting sqref="J73">
    <cfRule type="expression" priority="288" dxfId="1">
      <formula>I71="いいえ"</formula>
    </cfRule>
  </conditionalFormatting>
  <conditionalFormatting sqref="L71:M71">
    <cfRule type="expression" priority="282" dxfId="0">
      <formula>L71&lt;&gt;""</formula>
    </cfRule>
    <cfRule type="expression" priority="283" dxfId="17">
      <formula>$I71="はい"</formula>
    </cfRule>
    <cfRule type="expression" priority="284" dxfId="17">
      <formula>$F71="はい"</formula>
    </cfRule>
    <cfRule type="expression" priority="285" dxfId="1">
      <formula>$F71=$I71</formula>
    </cfRule>
  </conditionalFormatting>
  <conditionalFormatting sqref="L74:M74 L76:M76 L82:M87">
    <cfRule type="expression" priority="278" dxfId="0">
      <formula>L74&lt;&gt;""</formula>
    </cfRule>
    <cfRule type="expression" priority="279" dxfId="17">
      <formula>$F74="はい"</formula>
    </cfRule>
    <cfRule type="expression" priority="280" dxfId="17">
      <formula>$I74="はい"</formula>
    </cfRule>
    <cfRule type="expression" priority="281" dxfId="1">
      <formula>$F74=$I74</formula>
    </cfRule>
  </conditionalFormatting>
  <conditionalFormatting sqref="J78">
    <cfRule type="expression" priority="277" dxfId="1">
      <formula>I78="いいえ"</formula>
    </cfRule>
  </conditionalFormatting>
  <conditionalFormatting sqref="G80">
    <cfRule type="expression" priority="276" dxfId="1">
      <formula>F80="いいえ"</formula>
    </cfRule>
  </conditionalFormatting>
  <conditionalFormatting sqref="G81">
    <cfRule type="expression" priority="275" dxfId="1">
      <formula>F80="いいえ"</formula>
    </cfRule>
  </conditionalFormatting>
  <conditionalFormatting sqref="J81">
    <cfRule type="expression" priority="274" dxfId="1">
      <formula>I80="いいえ"</formula>
    </cfRule>
  </conditionalFormatting>
  <conditionalFormatting sqref="L80:M80">
    <cfRule type="expression" priority="270" dxfId="0">
      <formula>L80&lt;&gt;""</formula>
    </cfRule>
    <cfRule type="expression" priority="271" dxfId="17">
      <formula>$F80="はい"</formula>
    </cfRule>
    <cfRule type="expression" priority="272" dxfId="17">
      <formula>$I80="はい"</formula>
    </cfRule>
    <cfRule type="expression" priority="273" dxfId="1">
      <formula>$F80=$I80</formula>
    </cfRule>
  </conditionalFormatting>
  <conditionalFormatting sqref="J80">
    <cfRule type="expression" priority="269" dxfId="1">
      <formula>I80="いいえ"</formula>
    </cfRule>
  </conditionalFormatting>
  <conditionalFormatting sqref="G82">
    <cfRule type="expression" priority="268" dxfId="1">
      <formula>F82="いいえ"</formula>
    </cfRule>
  </conditionalFormatting>
  <conditionalFormatting sqref="J82">
    <cfRule type="expression" priority="267" dxfId="1">
      <formula>I82="いいえ"</formula>
    </cfRule>
  </conditionalFormatting>
  <conditionalFormatting sqref="G85">
    <cfRule type="expression" priority="266" dxfId="1">
      <formula>F85="いいえ"</formula>
    </cfRule>
  </conditionalFormatting>
  <conditionalFormatting sqref="J85">
    <cfRule type="expression" priority="265" dxfId="1">
      <formula>I85="いいえ"</formula>
    </cfRule>
  </conditionalFormatting>
  <conditionalFormatting sqref="L78:M78">
    <cfRule type="expression" priority="245" dxfId="0">
      <formula>L78&lt;&gt;""</formula>
    </cfRule>
    <cfRule type="expression" priority="246" dxfId="17">
      <formula>$F78="はい"</formula>
    </cfRule>
    <cfRule type="expression" priority="247" dxfId="17">
      <formula>$I78="はい"</formula>
    </cfRule>
    <cfRule type="expression" priority="248" dxfId="1">
      <formula>$F78=$I78</formula>
    </cfRule>
  </conditionalFormatting>
  <conditionalFormatting sqref="G76">
    <cfRule type="expression" priority="244" dxfId="1">
      <formula>F76="いいえ"</formula>
    </cfRule>
  </conditionalFormatting>
  <conditionalFormatting sqref="G77">
    <cfRule type="expression" priority="243" dxfId="1">
      <formula>F76="いいえ"</formula>
    </cfRule>
  </conditionalFormatting>
  <conditionalFormatting sqref="J76">
    <cfRule type="expression" priority="242" dxfId="1">
      <formula>I76="いいえ"</formula>
    </cfRule>
  </conditionalFormatting>
  <conditionalFormatting sqref="J77">
    <cfRule type="expression" priority="241" dxfId="1">
      <formula>I76="いいえ"</formula>
    </cfRule>
  </conditionalFormatting>
  <conditionalFormatting sqref="G87">
    <cfRule type="expression" priority="228" dxfId="1">
      <formula>F87="いいえ"</formula>
    </cfRule>
  </conditionalFormatting>
  <conditionalFormatting sqref="J87">
    <cfRule type="expression" priority="227" dxfId="1">
      <formula>I87="いいえ"</formula>
    </cfRule>
  </conditionalFormatting>
  <conditionalFormatting sqref="F66:L66">
    <cfRule type="expression" priority="218" dxfId="1">
      <formula>F66=""</formula>
    </cfRule>
  </conditionalFormatting>
  <conditionalFormatting sqref="G97">
    <cfRule type="expression" priority="213" dxfId="1">
      <formula>F97="いいえ"</formula>
    </cfRule>
  </conditionalFormatting>
  <conditionalFormatting sqref="G98">
    <cfRule type="expression" priority="210" dxfId="1">
      <formula>F97="いいえ"</formula>
    </cfRule>
  </conditionalFormatting>
  <conditionalFormatting sqref="G101">
    <cfRule type="expression" priority="212" dxfId="1">
      <formula>F101="いいえ"</formula>
    </cfRule>
  </conditionalFormatting>
  <conditionalFormatting sqref="G102">
    <cfRule type="expression" priority="209" dxfId="1">
      <formula>F101="いいえ"</formula>
    </cfRule>
  </conditionalFormatting>
  <conditionalFormatting sqref="G106">
    <cfRule type="expression" priority="211" dxfId="1">
      <formula>F106="いいえ"</formula>
    </cfRule>
  </conditionalFormatting>
  <conditionalFormatting sqref="G107">
    <cfRule type="expression" priority="208" dxfId="1">
      <formula>F107="いいえ"</formula>
    </cfRule>
  </conditionalFormatting>
  <conditionalFormatting sqref="G109">
    <cfRule type="expression" priority="207" dxfId="1">
      <formula>F109="いいえ"</formula>
    </cfRule>
  </conditionalFormatting>
  <conditionalFormatting sqref="G94">
    <cfRule type="expression" priority="206" dxfId="1">
      <formula>F94="いいえ"</formula>
    </cfRule>
  </conditionalFormatting>
  <conditionalFormatting sqref="G95">
    <cfRule type="expression" priority="205" dxfId="1">
      <formula>F94="いいえ"</formula>
    </cfRule>
  </conditionalFormatting>
  <conditionalFormatting sqref="G96">
    <cfRule type="expression" priority="204" dxfId="1">
      <formula>F94="いいえ"</formula>
    </cfRule>
  </conditionalFormatting>
  <conditionalFormatting sqref="J97">
    <cfRule type="expression" priority="201" dxfId="1">
      <formula>I97="いいえ"</formula>
    </cfRule>
  </conditionalFormatting>
  <conditionalFormatting sqref="J98">
    <cfRule type="expression" priority="199" dxfId="1">
      <formula>I97="いいえ"</formula>
    </cfRule>
  </conditionalFormatting>
  <conditionalFormatting sqref="J106">
    <cfRule type="expression" priority="200" dxfId="1">
      <formula>I106="いいえ"</formula>
    </cfRule>
  </conditionalFormatting>
  <conditionalFormatting sqref="J102">
    <cfRule type="expression" priority="198" dxfId="1">
      <formula>I101="いいえ"</formula>
    </cfRule>
  </conditionalFormatting>
  <conditionalFormatting sqref="J107">
    <cfRule type="expression" priority="197" dxfId="1">
      <formula>I107="いいえ"</formula>
    </cfRule>
  </conditionalFormatting>
  <conditionalFormatting sqref="J109">
    <cfRule type="expression" priority="196" dxfId="1">
      <formula>I109="いいえ"</formula>
    </cfRule>
  </conditionalFormatting>
  <conditionalFormatting sqref="J94">
    <cfRule type="expression" priority="195" dxfId="1">
      <formula>I94="いいえ"</formula>
    </cfRule>
  </conditionalFormatting>
  <conditionalFormatting sqref="J95">
    <cfRule type="expression" priority="194" dxfId="1">
      <formula>I94="いいえ"</formula>
    </cfRule>
  </conditionalFormatting>
  <conditionalFormatting sqref="J96">
    <cfRule type="expression" priority="193" dxfId="1">
      <formula>I94="いいえ"</formula>
    </cfRule>
  </conditionalFormatting>
  <conditionalFormatting sqref="L94:M94">
    <cfRule type="expression" priority="187" dxfId="0">
      <formula>L94&lt;&gt;""</formula>
    </cfRule>
    <cfRule type="expression" priority="188" dxfId="17">
      <formula>$I94="はい"</formula>
    </cfRule>
    <cfRule type="expression" priority="189" dxfId="17">
      <formula>$F94="はい"</formula>
    </cfRule>
    <cfRule type="expression" priority="190" dxfId="1">
      <formula>$F94=$I94</formula>
    </cfRule>
  </conditionalFormatting>
  <conditionalFormatting sqref="L97:M97 L99:M99 L105:M110">
    <cfRule type="expression" priority="183" dxfId="0">
      <formula>L97&lt;&gt;""</formula>
    </cfRule>
    <cfRule type="expression" priority="184" dxfId="17">
      <formula>$F97="はい"</formula>
    </cfRule>
    <cfRule type="expression" priority="185" dxfId="17">
      <formula>$I97="はい"</formula>
    </cfRule>
    <cfRule type="expression" priority="186" dxfId="1">
      <formula>$F97=$I97</formula>
    </cfRule>
  </conditionalFormatting>
  <conditionalFormatting sqref="J101">
    <cfRule type="expression" priority="182" dxfId="1">
      <formula>I101="いいえ"</formula>
    </cfRule>
  </conditionalFormatting>
  <conditionalFormatting sqref="G103">
    <cfRule type="expression" priority="181" dxfId="1">
      <formula>F103="いいえ"</formula>
    </cfRule>
  </conditionalFormatting>
  <conditionalFormatting sqref="G104">
    <cfRule type="expression" priority="180" dxfId="1">
      <formula>F103="いいえ"</formula>
    </cfRule>
  </conditionalFormatting>
  <conditionalFormatting sqref="J104">
    <cfRule type="expression" priority="179" dxfId="1">
      <formula>I103="いいえ"</formula>
    </cfRule>
  </conditionalFormatting>
  <conditionalFormatting sqref="L103:M103">
    <cfRule type="expression" priority="175" dxfId="0">
      <formula>L103&lt;&gt;""</formula>
    </cfRule>
    <cfRule type="expression" priority="176" dxfId="17">
      <formula>$F103="はい"</formula>
    </cfRule>
    <cfRule type="expression" priority="177" dxfId="17">
      <formula>$I103="はい"</formula>
    </cfRule>
    <cfRule type="expression" priority="178" dxfId="1">
      <formula>$F103=$I103</formula>
    </cfRule>
  </conditionalFormatting>
  <conditionalFormatting sqref="J103">
    <cfRule type="expression" priority="174" dxfId="1">
      <formula>I103="いいえ"</formula>
    </cfRule>
  </conditionalFormatting>
  <conditionalFormatting sqref="G105">
    <cfRule type="expression" priority="173" dxfId="1">
      <formula>F105="いいえ"</formula>
    </cfRule>
  </conditionalFormatting>
  <conditionalFormatting sqref="J105">
    <cfRule type="expression" priority="172" dxfId="1">
      <formula>I105="いいえ"</formula>
    </cfRule>
  </conditionalFormatting>
  <conditionalFormatting sqref="G108">
    <cfRule type="expression" priority="171" dxfId="1">
      <formula>F108="いいえ"</formula>
    </cfRule>
  </conditionalFormatting>
  <conditionalFormatting sqref="J108">
    <cfRule type="expression" priority="170" dxfId="1">
      <formula>I108="いいえ"</formula>
    </cfRule>
  </conditionalFormatting>
  <conditionalFormatting sqref="L101:M101">
    <cfRule type="expression" priority="150" dxfId="0">
      <formula>L101&lt;&gt;""</formula>
    </cfRule>
    <cfRule type="expression" priority="151" dxfId="17">
      <formula>$F101="はい"</formula>
    </cfRule>
    <cfRule type="expression" priority="152" dxfId="17">
      <formula>$I101="はい"</formula>
    </cfRule>
    <cfRule type="expression" priority="153" dxfId="1">
      <formula>$F101=$I101</formula>
    </cfRule>
  </conditionalFormatting>
  <conditionalFormatting sqref="G99">
    <cfRule type="expression" priority="149" dxfId="1">
      <formula>F99="いいえ"</formula>
    </cfRule>
  </conditionalFormatting>
  <conditionalFormatting sqref="G100">
    <cfRule type="expression" priority="148" dxfId="1">
      <formula>F99="いいえ"</formula>
    </cfRule>
  </conditionalFormatting>
  <conditionalFormatting sqref="J99">
    <cfRule type="expression" priority="147" dxfId="1">
      <formula>I99="いいえ"</formula>
    </cfRule>
  </conditionalFormatting>
  <conditionalFormatting sqref="J100">
    <cfRule type="expression" priority="146" dxfId="1">
      <formula>I99="いいえ"</formula>
    </cfRule>
  </conditionalFormatting>
  <conditionalFormatting sqref="G110">
    <cfRule type="expression" priority="133" dxfId="1">
      <formula>F110="いいえ"</formula>
    </cfRule>
  </conditionalFormatting>
  <conditionalFormatting sqref="J110">
    <cfRule type="expression" priority="132" dxfId="1">
      <formula>I110="いいえ"</formula>
    </cfRule>
  </conditionalFormatting>
  <conditionalFormatting sqref="F89:L89">
    <cfRule type="expression" priority="123" dxfId="1">
      <formula>F89=""</formula>
    </cfRule>
  </conditionalFormatting>
  <conditionalFormatting sqref="G120">
    <cfRule type="expression" priority="118" dxfId="1">
      <formula>F120="いいえ"</formula>
    </cfRule>
  </conditionalFormatting>
  <conditionalFormatting sqref="G121">
    <cfRule type="expression" priority="115" dxfId="1">
      <formula>F120="いいえ"</formula>
    </cfRule>
  </conditionalFormatting>
  <conditionalFormatting sqref="G124">
    <cfRule type="expression" priority="117" dxfId="1">
      <formula>F124="いいえ"</formula>
    </cfRule>
  </conditionalFormatting>
  <conditionalFormatting sqref="G125">
    <cfRule type="expression" priority="114" dxfId="1">
      <formula>F124="いいえ"</formula>
    </cfRule>
  </conditionalFormatting>
  <conditionalFormatting sqref="G129">
    <cfRule type="expression" priority="116" dxfId="1">
      <formula>F129="いいえ"</formula>
    </cfRule>
  </conditionalFormatting>
  <conditionalFormatting sqref="G130">
    <cfRule type="expression" priority="113" dxfId="1">
      <formula>F130="いいえ"</formula>
    </cfRule>
  </conditionalFormatting>
  <conditionalFormatting sqref="G132">
    <cfRule type="expression" priority="112" dxfId="1">
      <formula>F132="いいえ"</formula>
    </cfRule>
  </conditionalFormatting>
  <conditionalFormatting sqref="G117">
    <cfRule type="expression" priority="111" dxfId="1">
      <formula>F117="いいえ"</formula>
    </cfRule>
  </conditionalFormatting>
  <conditionalFormatting sqref="G118">
    <cfRule type="expression" priority="110" dxfId="1">
      <formula>F117="いいえ"</formula>
    </cfRule>
  </conditionalFormatting>
  <conditionalFormatting sqref="G119">
    <cfRule type="expression" priority="109" dxfId="1">
      <formula>F117="いいえ"</formula>
    </cfRule>
  </conditionalFormatting>
  <conditionalFormatting sqref="J120">
    <cfRule type="expression" priority="106" dxfId="1">
      <formula>I120="いいえ"</formula>
    </cfRule>
  </conditionalFormatting>
  <conditionalFormatting sqref="J121">
    <cfRule type="expression" priority="104" dxfId="1">
      <formula>I120="いいえ"</formula>
    </cfRule>
  </conditionalFormatting>
  <conditionalFormatting sqref="J129">
    <cfRule type="expression" priority="105" dxfId="1">
      <formula>I129="いいえ"</formula>
    </cfRule>
  </conditionalFormatting>
  <conditionalFormatting sqref="J125">
    <cfRule type="expression" priority="103" dxfId="1">
      <formula>I124="いいえ"</formula>
    </cfRule>
  </conditionalFormatting>
  <conditionalFormatting sqref="J130">
    <cfRule type="expression" priority="102" dxfId="1">
      <formula>I130="いいえ"</formula>
    </cfRule>
  </conditionalFormatting>
  <conditionalFormatting sqref="J132">
    <cfRule type="expression" priority="101" dxfId="1">
      <formula>I132="いいえ"</formula>
    </cfRule>
  </conditionalFormatting>
  <conditionalFormatting sqref="J117">
    <cfRule type="expression" priority="100" dxfId="1">
      <formula>I117="いいえ"</formula>
    </cfRule>
  </conditionalFormatting>
  <conditionalFormatting sqref="J118">
    <cfRule type="expression" priority="99" dxfId="1">
      <formula>I117="いいえ"</formula>
    </cfRule>
  </conditionalFormatting>
  <conditionalFormatting sqref="J119">
    <cfRule type="expression" priority="98" dxfId="1">
      <formula>I117="いいえ"</formula>
    </cfRule>
  </conditionalFormatting>
  <conditionalFormatting sqref="L117:M117">
    <cfRule type="expression" priority="92" dxfId="0">
      <formula>L117&lt;&gt;""</formula>
    </cfRule>
    <cfRule type="expression" priority="93" dxfId="17">
      <formula>$I117="はい"</formula>
    </cfRule>
    <cfRule type="expression" priority="94" dxfId="17">
      <formula>$F117="はい"</formula>
    </cfRule>
    <cfRule type="expression" priority="95" dxfId="1">
      <formula>$F117=$I117</formula>
    </cfRule>
  </conditionalFormatting>
  <conditionalFormatting sqref="L120:M120 L122:M122 L128:M133">
    <cfRule type="expression" priority="88" dxfId="0">
      <formula>L120&lt;&gt;""</formula>
    </cfRule>
    <cfRule type="expression" priority="89" dxfId="17">
      <formula>$F120="はい"</formula>
    </cfRule>
    <cfRule type="expression" priority="90" dxfId="17">
      <formula>$I120="はい"</formula>
    </cfRule>
    <cfRule type="expression" priority="91" dxfId="1">
      <formula>$F120=$I120</formula>
    </cfRule>
  </conditionalFormatting>
  <conditionalFormatting sqref="J124">
    <cfRule type="expression" priority="87" dxfId="1">
      <formula>I124="いいえ"</formula>
    </cfRule>
  </conditionalFormatting>
  <conditionalFormatting sqref="G126">
    <cfRule type="expression" priority="86" dxfId="1">
      <formula>F126="いいえ"</formula>
    </cfRule>
  </conditionalFormatting>
  <conditionalFormatting sqref="G127">
    <cfRule type="expression" priority="85" dxfId="1">
      <formula>F126="いいえ"</formula>
    </cfRule>
  </conditionalFormatting>
  <conditionalFormatting sqref="J127">
    <cfRule type="expression" priority="84" dxfId="1">
      <formula>I126="いいえ"</formula>
    </cfRule>
  </conditionalFormatting>
  <conditionalFormatting sqref="L126:M126">
    <cfRule type="expression" priority="80" dxfId="0">
      <formula>L126&lt;&gt;""</formula>
    </cfRule>
    <cfRule type="expression" priority="81" dxfId="17">
      <formula>$F126="はい"</formula>
    </cfRule>
    <cfRule type="expression" priority="82" dxfId="17">
      <formula>$I126="はい"</formula>
    </cfRule>
    <cfRule type="expression" priority="83" dxfId="1">
      <formula>$F126=$I126</formula>
    </cfRule>
  </conditionalFormatting>
  <conditionalFormatting sqref="J126">
    <cfRule type="expression" priority="79" dxfId="1">
      <formula>I126="いいえ"</formula>
    </cfRule>
  </conditionalFormatting>
  <conditionalFormatting sqref="G128">
    <cfRule type="expression" priority="78" dxfId="1">
      <formula>F128="いいえ"</formula>
    </cfRule>
  </conditionalFormatting>
  <conditionalFormatting sqref="J128">
    <cfRule type="expression" priority="77" dxfId="1">
      <formula>I128="いいえ"</formula>
    </cfRule>
  </conditionalFormatting>
  <conditionalFormatting sqref="G131">
    <cfRule type="expression" priority="76" dxfId="1">
      <formula>F131="いいえ"</formula>
    </cfRule>
  </conditionalFormatting>
  <conditionalFormatting sqref="J131">
    <cfRule type="expression" priority="75" dxfId="1">
      <formula>I131="いいえ"</formula>
    </cfRule>
  </conditionalFormatting>
  <conditionalFormatting sqref="L124:M124">
    <cfRule type="expression" priority="55" dxfId="0">
      <formula>L124&lt;&gt;""</formula>
    </cfRule>
    <cfRule type="expression" priority="56" dxfId="17">
      <formula>$F124="はい"</formula>
    </cfRule>
    <cfRule type="expression" priority="57" dxfId="17">
      <formula>$I124="はい"</formula>
    </cfRule>
    <cfRule type="expression" priority="58" dxfId="1">
      <formula>$F124=$I124</formula>
    </cfRule>
  </conditionalFormatting>
  <conditionalFormatting sqref="G122">
    <cfRule type="expression" priority="54" dxfId="1">
      <formula>F122="いいえ"</formula>
    </cfRule>
  </conditionalFormatting>
  <conditionalFormatting sqref="G123">
    <cfRule type="expression" priority="53" dxfId="1">
      <formula>F122="いいえ"</formula>
    </cfRule>
  </conditionalFormatting>
  <conditionalFormatting sqref="J122">
    <cfRule type="expression" priority="52" dxfId="1">
      <formula>I122="いいえ"</formula>
    </cfRule>
  </conditionalFormatting>
  <conditionalFormatting sqref="J123">
    <cfRule type="expression" priority="51" dxfId="1">
      <formula>I122="いいえ"</formula>
    </cfRule>
  </conditionalFormatting>
  <conditionalFormatting sqref="G133">
    <cfRule type="expression" priority="38" dxfId="1">
      <formula>F133="いいえ"</formula>
    </cfRule>
  </conditionalFormatting>
  <conditionalFormatting sqref="J133">
    <cfRule type="expression" priority="37" dxfId="1">
      <formula>I133="いいえ"</formula>
    </cfRule>
  </conditionalFormatting>
  <conditionalFormatting sqref="F112:L112">
    <cfRule type="expression" priority="28" dxfId="1">
      <formula>F112=""</formula>
    </cfRule>
  </conditionalFormatting>
  <conditionalFormatting sqref="L8">
    <cfRule type="expression" priority="23" dxfId="17">
      <formula>$L$8=""</formula>
    </cfRule>
  </conditionalFormatting>
  <conditionalFormatting sqref="F25:F41 I25:I41 F48:F64 I48:I64 F71:F87 I71:I87 F94:F110 I94:I110 F117:F133 I117:I133">
    <cfRule type="expression" priority="22" dxfId="15">
      <formula>F25=""</formula>
    </cfRule>
  </conditionalFormatting>
  <conditionalFormatting sqref="H27 K27 H50 K50 H73 K73 H96 K96 H119 K119">
    <cfRule type="expression" priority="2" dxfId="1">
      <formula>F25&lt;&gt;"はい"</formula>
    </cfRule>
    <cfRule type="expression" priority="18" dxfId="1">
      <formula>F25="いいえ"</formula>
    </cfRule>
    <cfRule type="expression" priority="19" dxfId="15">
      <formula>H27=""</formula>
    </cfRule>
  </conditionalFormatting>
  <conditionalFormatting sqref="H28 K28 H30 K30 H32 K32 H34 K34 H36:H41 K36:K41 H51 K51 H53 K53 H55 K55 H57 K57 H59:H64 K59:K64 H74 K74 H76 K76 H78 K78 H80 K80 H82:H87 K82:K87 H97 K97 H99 K99 H101 K101 H103 K103 H105:H110 K105:K110 H120 K120 H122 K122 H124 K124 H126 K126 H128:H133 K128:K133">
    <cfRule type="expression" priority="4" dxfId="1">
      <formula>F28&lt;&gt;"はい"</formula>
    </cfRule>
    <cfRule type="expression" priority="16" dxfId="1">
      <formula>F28="いいえ"</formula>
    </cfRule>
    <cfRule type="expression" priority="17" dxfId="17">
      <formula>H28=""</formula>
    </cfRule>
  </conditionalFormatting>
  <conditionalFormatting sqref="H29 K29 H31 K31 H52 K52 H54 K54 H75 K75 H77 K77 H98 K98 H100 K100 H121 K121 H123 K123">
    <cfRule type="expression" priority="14" dxfId="1">
      <formula>F28="いいえ"</formula>
    </cfRule>
    <cfRule type="expression" priority="15" dxfId="15">
      <formula>H29=""</formula>
    </cfRule>
  </conditionalFormatting>
  <conditionalFormatting sqref="H26 K26 H33 K33 H35 K35 H49 K49 H56 K56 H58 K58 H72 K72 H79 K79 H81 K81 H95 K95 H102 K102 H104 K104 H118 K118 H125 K125 H127 K127">
    <cfRule type="expression" priority="10" dxfId="1">
      <formula>F25="いいえ"</formula>
    </cfRule>
    <cfRule type="expression" priority="11" dxfId="17">
      <formula>H26=""</formula>
    </cfRule>
  </conditionalFormatting>
  <conditionalFormatting sqref="H25 K25 H48 K48 H71 K71 H94 K94 H117 K117">
    <cfRule type="expression" priority="9" dxfId="1">
      <formula>H25=""</formula>
    </cfRule>
  </conditionalFormatting>
  <conditionalFormatting sqref="F25:M41">
    <cfRule type="expression" priority="8" dxfId="1">
      <formula>$F$20=""</formula>
    </cfRule>
  </conditionalFormatting>
  <conditionalFormatting sqref="F48:M64">
    <cfRule type="expression" priority="7" dxfId="1">
      <formula>$F$43=""</formula>
    </cfRule>
  </conditionalFormatting>
  <conditionalFormatting sqref="F71:M87">
    <cfRule type="expression" priority="6" dxfId="1">
      <formula>$F$66=""</formula>
    </cfRule>
  </conditionalFormatting>
  <conditionalFormatting sqref="F94:M110">
    <cfRule type="expression" priority="5" dxfId="1">
      <formula>$F$89=""</formula>
    </cfRule>
  </conditionalFormatting>
  <conditionalFormatting sqref="F117:M133">
    <cfRule type="expression" priority="1" dxfId="1">
      <formula>$F$112=""</formula>
    </cfRule>
  </conditionalFormatting>
  <conditionalFormatting sqref="H26 K26 H29 K29 H31 K31 H33 K33 H35 K35 H49 K49 H52 K52 H54 K54 H56 K56 H58 K58 H72 K72 H75 K75 H77 K77 H79 K79 H81 K81 H95 K95 H98 K98 H100 K100 H102 K102 H104 K104 H118 K118 H121 K121 H123 K123 H125 K125 H127 K127">
    <cfRule type="expression" priority="3" dxfId="1">
      <formula>F25&lt;&gt;"はい"</formula>
    </cfRule>
  </conditionalFormatting>
  <dataValidations count="4">
    <dataValidation type="list" allowBlank="1" showInputMessage="1" showErrorMessage="1" sqref="H27 K29 K27 H29 K31 H31 H50 K52 K50 H52 K54 H54 H73 K75 K73 H75 K77 H77 H96 K98 K96 H98 K100 H100 H119 K121 K119 H121 K123 H123">
      <formula1>"有,無"</formula1>
    </dataValidation>
    <dataValidation type="list" allowBlank="1" showInputMessage="1" showErrorMessage="1" sqref="F36:F41 F25:F28 F32 F34 I25:I28 I32 I34 I36:I41 F30 I30 F59:F64 F48:F51 F55 F57 I48:I51 I55 I57 I59:I64 F53 I53 F82:F87 F71:F74 F78 F80 I71:I74 I78 I80 I82:I87 F76 I76 F105:F110 F94:F97 F101 F103 I94:I97 I101 I103 I105:I110 F99 I99 F128:F133 F117:F120 F124 F126 I117:I120 I124 I126 I128:I133 F122 I122">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K10">
      <formula1>"本人,機関"</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2" max="255" man="1"/>
    <brk id="88"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E1">
      <selection activeCell="K22" sqref="K22"/>
    </sheetView>
  </sheetViews>
  <sheetFormatPr defaultColWidth="8.8515625" defaultRowHeight="15"/>
  <cols>
    <col min="1" max="1" width="2.00390625" style="1" customWidth="1"/>
    <col min="2" max="2" width="2.140625" style="1" customWidth="1"/>
    <col min="3" max="3" width="23.57421875" style="66" customWidth="1"/>
    <col min="4" max="5" width="31.00390625" style="66"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140625" style="1" customWidth="1"/>
    <col min="18" max="16384" width="8.8515625" style="1" customWidth="1"/>
  </cols>
  <sheetData>
    <row r="1" spans="3:16" ht="49.5" customHeight="1">
      <c r="C1" s="241"/>
      <c r="D1" s="241"/>
      <c r="E1" s="241"/>
      <c r="F1" s="615" t="s">
        <v>96</v>
      </c>
      <c r="G1" s="615"/>
      <c r="H1" s="615"/>
      <c r="I1" s="615"/>
      <c r="J1" s="615"/>
      <c r="K1" s="241"/>
      <c r="L1" s="241"/>
      <c r="M1" s="241"/>
      <c r="N1" s="241"/>
      <c r="O1" s="163" t="s">
        <v>156</v>
      </c>
      <c r="P1" s="241"/>
    </row>
    <row r="2" spans="3:16" s="66" customFormat="1" ht="31.5" customHeight="1">
      <c r="C2" s="27" t="s">
        <v>47</v>
      </c>
      <c r="D2" s="27"/>
      <c r="E2" s="13"/>
      <c r="F2" s="13"/>
      <c r="G2" s="13"/>
      <c r="H2" s="13"/>
      <c r="I2" s="13"/>
      <c r="J2" s="13"/>
      <c r="K2" s="13"/>
      <c r="L2" s="13"/>
      <c r="M2" s="13"/>
      <c r="N2" s="13"/>
      <c r="P2" s="13"/>
    </row>
    <row r="3" spans="3:16" ht="48.75" customHeight="1">
      <c r="C3" s="569" t="s">
        <v>152</v>
      </c>
      <c r="D3" s="363"/>
      <c r="E3" s="363"/>
      <c r="F3" s="363"/>
      <c r="G3" s="363"/>
      <c r="H3" s="363"/>
      <c r="I3" s="363"/>
      <c r="J3" s="363"/>
      <c r="K3" s="363"/>
      <c r="L3" s="363"/>
      <c r="M3" s="363"/>
      <c r="N3" s="363"/>
      <c r="O3" s="363"/>
      <c r="P3" s="6"/>
    </row>
    <row r="4" spans="3:15" ht="24.75" customHeight="1">
      <c r="C4" s="363"/>
      <c r="D4" s="363"/>
      <c r="E4" s="363"/>
      <c r="F4" s="363"/>
      <c r="G4" s="363"/>
      <c r="H4" s="363"/>
      <c r="I4" s="363"/>
      <c r="J4" s="363"/>
      <c r="K4" s="363"/>
      <c r="L4" s="363"/>
      <c r="M4" s="363"/>
      <c r="N4" s="363"/>
      <c r="O4" s="363"/>
    </row>
    <row r="5" spans="4:15" ht="17.25" customHeight="1">
      <c r="D5" s="561">
        <f>IF('様式B'!D8="","",'様式B'!D8)</f>
      </c>
      <c r="E5" s="542"/>
      <c r="F5" s="542"/>
      <c r="G5" s="542"/>
      <c r="I5" s="13"/>
      <c r="J5" s="13"/>
      <c r="K5" s="13"/>
      <c r="L5" s="13"/>
      <c r="M5" s="13"/>
      <c r="N5" s="13"/>
      <c r="O5" s="13"/>
    </row>
    <row r="6" spans="3:15" ht="35.25" customHeight="1">
      <c r="C6" s="155" t="s">
        <v>4</v>
      </c>
      <c r="D6" s="545"/>
      <c r="E6" s="545"/>
      <c r="F6" s="545"/>
      <c r="G6" s="545"/>
      <c r="I6" s="29"/>
      <c r="J6" s="276"/>
      <c r="K6" s="556" t="s">
        <v>209</v>
      </c>
      <c r="L6" s="557"/>
      <c r="M6" s="558"/>
      <c r="N6" s="559"/>
      <c r="O6" s="560"/>
    </row>
    <row r="7" spans="3:15" ht="36.75" customHeight="1">
      <c r="C7" s="155" t="s">
        <v>46</v>
      </c>
      <c r="D7" s="566">
        <f>IF('様式C_研究責任医師'!M7="","",'様式C_研究責任医師'!M7)</f>
      </c>
      <c r="E7" s="349"/>
      <c r="F7" s="55"/>
      <c r="G7" s="12"/>
      <c r="I7" s="29"/>
      <c r="J7" s="276"/>
      <c r="K7" s="556" t="s">
        <v>210</v>
      </c>
      <c r="L7" s="557"/>
      <c r="M7" s="558"/>
      <c r="N7" s="559"/>
      <c r="O7" s="560"/>
    </row>
    <row r="8" spans="3:15" ht="36.75" customHeight="1">
      <c r="C8" s="155" t="s">
        <v>59</v>
      </c>
      <c r="G8" s="12"/>
      <c r="I8" s="28"/>
      <c r="J8" s="28"/>
      <c r="K8" s="28"/>
      <c r="L8" s="28"/>
      <c r="M8" s="28"/>
      <c r="N8" s="28"/>
      <c r="O8" s="28"/>
    </row>
    <row r="9" spans="3:15" ht="36.75" customHeight="1">
      <c r="C9" s="156" t="s">
        <v>100</v>
      </c>
      <c r="D9" s="567">
        <f>IF('様式C_研究責任医師'!M5="","",'様式C_研究責任医師'!M5)</f>
      </c>
      <c r="E9" s="568"/>
      <c r="G9" s="12"/>
      <c r="I9" s="28"/>
      <c r="J9" s="28"/>
      <c r="K9" s="28"/>
      <c r="L9" s="28"/>
      <c r="M9" s="28"/>
      <c r="N9" s="28"/>
      <c r="O9" s="28"/>
    </row>
    <row r="10" spans="3:15" ht="34.5" customHeight="1">
      <c r="C10" s="156" t="s">
        <v>58</v>
      </c>
      <c r="D10" s="567" t="str">
        <f>IF('様式C_研究責任医師'!M6="","",'様式C_研究責任医師'!M6)</f>
        <v>研究責任医師</v>
      </c>
      <c r="E10" s="568"/>
      <c r="F10" s="55"/>
      <c r="G10" s="30"/>
      <c r="H10" s="30"/>
      <c r="I10" s="29"/>
      <c r="J10" s="28"/>
      <c r="K10" s="28"/>
      <c r="L10" s="28"/>
      <c r="M10" s="28"/>
      <c r="N10" s="28"/>
      <c r="O10" s="28"/>
    </row>
    <row r="11" spans="3:15" ht="34.5" customHeight="1">
      <c r="C11" s="156" t="s">
        <v>26</v>
      </c>
      <c r="D11" s="567">
        <f>D7</f>
      </c>
      <c r="E11" s="568"/>
      <c r="F11" s="55"/>
      <c r="G11" s="30"/>
      <c r="H11" s="30"/>
      <c r="I11" s="29"/>
      <c r="J11" s="28"/>
      <c r="K11" s="28"/>
      <c r="L11" s="28"/>
      <c r="M11" s="28"/>
      <c r="N11" s="28"/>
      <c r="O11" s="28"/>
    </row>
    <row r="12" spans="3:16" ht="31.5" customHeight="1">
      <c r="C12" s="155"/>
      <c r="D12" s="155"/>
      <c r="E12" s="157"/>
      <c r="F12" s="64"/>
      <c r="G12" s="12"/>
      <c r="H12" s="20"/>
      <c r="I12" s="20"/>
      <c r="J12" s="21"/>
      <c r="K12" s="28"/>
      <c r="L12" s="283" t="s">
        <v>136</v>
      </c>
      <c r="M12" s="21"/>
      <c r="N12" s="21"/>
      <c r="O12" s="22"/>
      <c r="P12" s="19"/>
    </row>
    <row r="13" spans="3:15" ht="25.5" customHeight="1">
      <c r="C13" s="158" t="s">
        <v>98</v>
      </c>
      <c r="D13" s="158" t="s">
        <v>84</v>
      </c>
      <c r="E13" s="158" t="s">
        <v>83</v>
      </c>
      <c r="F13" s="91"/>
      <c r="G13" s="562" t="s">
        <v>25</v>
      </c>
      <c r="H13" s="563"/>
      <c r="I13" s="90" t="s">
        <v>84</v>
      </c>
      <c r="J13" s="90" t="s">
        <v>83</v>
      </c>
      <c r="K13" s="28"/>
      <c r="L13" s="570">
        <f>IF('様式C_研究責任医師'!M10="","",'様式C_研究責任医師'!M10)</f>
      </c>
      <c r="M13" s="571"/>
      <c r="N13" s="571"/>
      <c r="O13" s="572"/>
    </row>
    <row r="14" spans="3:15" ht="25.5" customHeight="1">
      <c r="C14" s="273">
        <f>IF('様式C_研究責任医師'!C11="","",'様式C_研究責任医師'!C11)</f>
      </c>
      <c r="D14" s="273">
        <f>IF('様式C_研究責任医師'!D11="","",'様式C_研究責任医師'!D11)</f>
      </c>
      <c r="E14" s="273">
        <f>IF('様式C_研究責任医師'!E11="","",'様式C_研究責任医師'!E11)</f>
      </c>
      <c r="F14" s="54"/>
      <c r="G14" s="564">
        <f>IF('様式C_研究責任医師'!G11="","",'様式C_研究責任医師'!G11)</f>
      </c>
      <c r="H14" s="565"/>
      <c r="I14" s="272">
        <f>IF('様式C_研究責任医師'!I11="","",'様式C_研究責任医師'!I11)</f>
      </c>
      <c r="J14" s="272">
        <f>IF('様式C_研究責任医師'!J11="","",'様式C_研究責任医師'!J11)</f>
      </c>
      <c r="K14" s="28"/>
      <c r="L14" s="573"/>
      <c r="M14" s="574"/>
      <c r="N14" s="574"/>
      <c r="O14" s="575"/>
    </row>
    <row r="15" spans="3:15" ht="25.5" customHeight="1">
      <c r="C15" s="273">
        <f>IF('様式C_研究責任医師'!C12="","",'様式C_研究責任医師'!C12)</f>
      </c>
      <c r="D15" s="273">
        <f>IF('様式C_研究責任医師'!D12="","",'様式C_研究責任医師'!D12)</f>
      </c>
      <c r="E15" s="273">
        <f>IF('様式C_研究責任医師'!E12="","",'様式C_研究責任医師'!E12)</f>
      </c>
      <c r="F15" s="54"/>
      <c r="G15" s="564">
        <f>IF('様式C_研究責任医師'!G12="","",'様式C_研究責任医師'!G12)</f>
      </c>
      <c r="H15" s="565"/>
      <c r="I15" s="272">
        <f>IF('様式C_研究責任医師'!I12="","",'様式C_研究責任医師'!I12)</f>
      </c>
      <c r="J15" s="272">
        <f>IF('様式C_研究責任医師'!J12="","",'様式C_研究責任医師'!J12)</f>
      </c>
      <c r="K15" s="28"/>
      <c r="L15" s="573"/>
      <c r="M15" s="574"/>
      <c r="N15" s="574"/>
      <c r="O15" s="575"/>
    </row>
    <row r="16" spans="3:15" ht="25.5" customHeight="1">
      <c r="C16" s="273">
        <f>IF('様式C_研究責任医師'!C13="","",'様式C_研究責任医師'!C13)</f>
      </c>
      <c r="D16" s="273">
        <f>IF('様式C_研究責任医師'!D13="","",'様式C_研究責任医師'!D13)</f>
      </c>
      <c r="E16" s="273">
        <f>IF('様式C_研究責任医師'!E13="","",'様式C_研究責任医師'!E13)</f>
      </c>
      <c r="F16" s="54"/>
      <c r="G16" s="564">
        <f>IF('様式C_研究責任医師'!G13="","",'様式C_研究責任医師'!G13)</f>
      </c>
      <c r="H16" s="565"/>
      <c r="I16" s="272">
        <f>IF('様式C_研究責任医師'!I13="","",'様式C_研究責任医師'!I13)</f>
      </c>
      <c r="J16" s="272">
        <f>IF('様式C_研究責任医師'!J13="","",'様式C_研究責任医師'!J13)</f>
      </c>
      <c r="K16" s="21"/>
      <c r="L16" s="573"/>
      <c r="M16" s="574"/>
      <c r="N16" s="574"/>
      <c r="O16" s="575"/>
    </row>
    <row r="17" spans="3:15" ht="25.5" customHeight="1">
      <c r="C17" s="273">
        <f>IF('様式C_研究責任医師'!C14="","",'様式C_研究責任医師'!C14)</f>
      </c>
      <c r="D17" s="273">
        <f>IF('様式C_研究責任医師'!D14="","",'様式C_研究責任医師'!D14)</f>
      </c>
      <c r="E17" s="273">
        <f>IF('様式C_研究責任医師'!E14="","",'様式C_研究責任医師'!E14)</f>
      </c>
      <c r="F17" s="54"/>
      <c r="G17" s="564">
        <f>IF('様式C_研究責任医師'!G14="","",'様式C_研究責任医師'!G14)</f>
      </c>
      <c r="H17" s="565"/>
      <c r="I17" s="272">
        <f>IF('様式C_研究責任医師'!I14="","",'様式C_研究責任医師'!I14)</f>
      </c>
      <c r="J17" s="272">
        <f>IF('様式C_研究責任医師'!J14="","",'様式C_研究責任医師'!J14)</f>
      </c>
      <c r="K17" s="21"/>
      <c r="L17" s="573"/>
      <c r="M17" s="574"/>
      <c r="N17" s="574"/>
      <c r="O17" s="575"/>
    </row>
    <row r="18" spans="3:15" ht="25.5" customHeight="1">
      <c r="C18" s="273">
        <f>IF('様式C_研究責任医師'!C15="","",'様式C_研究責任医師'!C15)</f>
      </c>
      <c r="D18" s="273">
        <f>IF('様式C_研究責任医師'!D15="","",'様式C_研究責任医師'!D15)</f>
      </c>
      <c r="E18" s="273">
        <f>IF('様式C_研究責任医師'!E15="","",'様式C_研究責任医師'!E15)</f>
      </c>
      <c r="F18" s="54"/>
      <c r="G18" s="564">
        <f>IF('様式C_研究責任医師'!G15="","",'様式C_研究責任医師'!G15)</f>
      </c>
      <c r="H18" s="565"/>
      <c r="I18" s="272">
        <f>IF('様式C_研究責任医師'!I15="","",'様式C_研究責任医師'!I15)</f>
      </c>
      <c r="J18" s="272">
        <f>IF('様式C_研究責任医師'!J15="","",'様式C_研究責任医師'!J15)</f>
      </c>
      <c r="K18" s="21"/>
      <c r="L18" s="573"/>
      <c r="M18" s="574"/>
      <c r="N18" s="574"/>
      <c r="O18" s="575"/>
    </row>
    <row r="19" spans="3:15" ht="25.5" customHeight="1">
      <c r="C19" s="273">
        <f>IF('様式C_研究責任医師'!C16="","",'様式C_研究責任医師'!C16)</f>
      </c>
      <c r="D19" s="273">
        <f>IF('様式C_研究責任医師'!D16="","",'様式C_研究責任医師'!D16)</f>
      </c>
      <c r="E19" s="273">
        <f>IF('様式C_研究責任医師'!E16="","",'様式C_研究責任医師'!E16)</f>
      </c>
      <c r="F19" s="54"/>
      <c r="G19" s="564">
        <f>IF('様式C_研究責任医師'!G16="","",'様式C_研究責任医師'!G16)</f>
      </c>
      <c r="H19" s="565"/>
      <c r="I19" s="272">
        <f>IF('様式C_研究責任医師'!I16="","",'様式C_研究責任医師'!I16)</f>
      </c>
      <c r="J19" s="272">
        <f>IF('様式C_研究責任医師'!J16="","",'様式C_研究責任医師'!J16)</f>
      </c>
      <c r="K19" s="21"/>
      <c r="L19" s="573"/>
      <c r="M19" s="574"/>
      <c r="N19" s="574"/>
      <c r="O19" s="575"/>
    </row>
    <row r="20" spans="3:15" ht="25.5" customHeight="1">
      <c r="C20" s="273">
        <f>IF('様式C_研究責任医師'!C17="","",'様式C_研究責任医師'!C17)</f>
      </c>
      <c r="D20" s="273">
        <f>IF('様式C_研究責任医師'!D17="","",'様式C_研究責任医師'!D17)</f>
      </c>
      <c r="E20" s="273">
        <f>IF('様式C_研究責任医師'!E17="","",'様式C_研究責任医師'!E17)</f>
      </c>
      <c r="F20" s="54"/>
      <c r="G20" s="564">
        <f>IF('様式C_研究責任医師'!G17="","",'様式C_研究責任医師'!G17)</f>
      </c>
      <c r="H20" s="565"/>
      <c r="I20" s="272">
        <f>IF('様式C_研究責任医師'!I17="","",'様式C_研究責任医師'!I17)</f>
      </c>
      <c r="J20" s="272">
        <f>IF('様式C_研究責任医師'!J17="","",'様式C_研究責任医師'!J17)</f>
      </c>
      <c r="K20" s="21"/>
      <c r="L20" s="573"/>
      <c r="M20" s="574"/>
      <c r="N20" s="574"/>
      <c r="O20" s="575"/>
    </row>
    <row r="21" spans="3:15" ht="25.5" customHeight="1">
      <c r="C21" s="273">
        <f>IF('様式C_研究責任医師'!C18="","",'様式C_研究責任医師'!C18)</f>
      </c>
      <c r="D21" s="273">
        <f>IF('様式C_研究責任医師'!D18="","",'様式C_研究責任医師'!D18)</f>
      </c>
      <c r="E21" s="273">
        <f>IF('様式C_研究責任医師'!E18="","",'様式C_研究責任医師'!E18)</f>
      </c>
      <c r="F21" s="54"/>
      <c r="G21" s="564">
        <f>IF('様式C_研究責任医師'!G18="","",'様式C_研究責任医師'!G18)</f>
      </c>
      <c r="H21" s="565"/>
      <c r="I21" s="272">
        <f>IF('様式C_研究責任医師'!I18="","",'様式C_研究責任医師'!I18)</f>
      </c>
      <c r="J21" s="272">
        <f>IF('様式C_研究責任医師'!J18="","",'様式C_研究責任医師'!J18)</f>
      </c>
      <c r="K21" s="21"/>
      <c r="L21" s="576"/>
      <c r="M21" s="577"/>
      <c r="N21" s="577"/>
      <c r="O21" s="578"/>
    </row>
    <row r="22" spans="3:16" ht="33" customHeight="1">
      <c r="C22" s="159"/>
      <c r="D22" s="159"/>
      <c r="E22" s="159"/>
      <c r="F22" s="49"/>
      <c r="G22" s="48"/>
      <c r="H22" s="10"/>
      <c r="I22" s="10"/>
      <c r="J22" s="10"/>
      <c r="K22" s="10"/>
      <c r="L22" s="10"/>
      <c r="M22" s="50"/>
      <c r="N22" s="21"/>
      <c r="O22" s="22"/>
      <c r="P22" s="19"/>
    </row>
    <row r="23" spans="3:16" ht="27.75" customHeight="1">
      <c r="C23" s="147" t="s">
        <v>198</v>
      </c>
      <c r="D23" s="147"/>
      <c r="E23" s="148"/>
      <c r="F23" s="53"/>
      <c r="G23" s="47"/>
      <c r="H23" s="47"/>
      <c r="I23" s="47"/>
      <c r="J23" s="5"/>
      <c r="K23" s="5"/>
      <c r="L23" s="5"/>
      <c r="M23" s="5"/>
      <c r="N23" s="5"/>
      <c r="O23" s="5"/>
      <c r="P23" s="3"/>
    </row>
    <row r="24" spans="3:15" ht="29.25" customHeight="1">
      <c r="C24" s="466" t="s">
        <v>150</v>
      </c>
      <c r="D24" s="546"/>
      <c r="E24" s="467"/>
      <c r="F24" s="87" t="s">
        <v>119</v>
      </c>
      <c r="G24" s="581">
        <f>IF('様式B'!G12="","",'様式B'!G12)</f>
      </c>
      <c r="H24" s="582"/>
      <c r="I24" s="381"/>
      <c r="J24" s="579">
        <f>IF(G24="","","本研究対象薬剤・機器名："&amp;'様式B'!I12)</f>
      </c>
      <c r="K24" s="580"/>
      <c r="L24" s="580"/>
      <c r="M24" s="580"/>
      <c r="N24" s="580"/>
      <c r="O24" s="381"/>
    </row>
    <row r="25" spans="3:15" ht="29.25" customHeight="1">
      <c r="C25" s="547"/>
      <c r="D25" s="548"/>
      <c r="E25" s="549"/>
      <c r="F25" s="61" t="s">
        <v>120</v>
      </c>
      <c r="G25" s="581">
        <f>IF('様式B'!G13="","",'様式B'!G13)</f>
      </c>
      <c r="H25" s="582"/>
      <c r="I25" s="381"/>
      <c r="J25" s="579">
        <f>IF(G25="","","本研究対象薬剤・機器名："&amp;'様式B'!I13)</f>
      </c>
      <c r="K25" s="580"/>
      <c r="L25" s="580"/>
      <c r="M25" s="580"/>
      <c r="N25" s="580"/>
      <c r="O25" s="381"/>
    </row>
    <row r="26" spans="3:15" ht="29.25" customHeight="1">
      <c r="C26" s="547"/>
      <c r="D26" s="548"/>
      <c r="E26" s="549"/>
      <c r="F26" s="61" t="s">
        <v>121</v>
      </c>
      <c r="G26" s="581">
        <f>IF('様式B'!G14="","",'様式B'!G14)</f>
      </c>
      <c r="H26" s="582"/>
      <c r="I26" s="381"/>
      <c r="J26" s="579">
        <f>IF(G26="","","本研究対象薬剤・機器名："&amp;'様式B'!I14)</f>
      </c>
      <c r="K26" s="580"/>
      <c r="L26" s="580"/>
      <c r="M26" s="580"/>
      <c r="N26" s="580"/>
      <c r="O26" s="381"/>
    </row>
    <row r="27" spans="3:15" ht="29.25" customHeight="1">
      <c r="C27" s="550"/>
      <c r="D27" s="551"/>
      <c r="E27" s="552"/>
      <c r="F27" s="61" t="s">
        <v>117</v>
      </c>
      <c r="G27" s="581">
        <f>IF('様式B'!G15="","",'様式B'!G15)</f>
      </c>
      <c r="H27" s="582"/>
      <c r="I27" s="381"/>
      <c r="J27" s="579">
        <f>IF(G27="","","本研究対象薬剤・機器名："&amp;'様式B'!I15)</f>
      </c>
      <c r="K27" s="580"/>
      <c r="L27" s="580"/>
      <c r="M27" s="580"/>
      <c r="N27" s="580"/>
      <c r="O27" s="381"/>
    </row>
    <row r="28" spans="3:15" ht="29.25" customHeight="1">
      <c r="C28" s="553"/>
      <c r="D28" s="554"/>
      <c r="E28" s="555"/>
      <c r="F28" s="61" t="s">
        <v>115</v>
      </c>
      <c r="G28" s="581">
        <f>IF('様式B'!G16="","",'様式B'!G16)</f>
      </c>
      <c r="H28" s="582"/>
      <c r="I28" s="381"/>
      <c r="J28" s="579">
        <f>IF(G28="","","本研究対象薬剤・機器名："&amp;'様式B'!I16)</f>
      </c>
      <c r="K28" s="580"/>
      <c r="L28" s="580"/>
      <c r="M28" s="580"/>
      <c r="N28" s="580"/>
      <c r="O28" s="381"/>
    </row>
    <row r="29" spans="3:16" ht="12.75" customHeight="1">
      <c r="C29" s="92"/>
      <c r="D29" s="92"/>
      <c r="E29" s="92"/>
      <c r="F29" s="7"/>
      <c r="G29" s="7"/>
      <c r="H29" s="7"/>
      <c r="I29" s="7"/>
      <c r="J29" s="7"/>
      <c r="K29" s="7"/>
      <c r="L29" s="7"/>
      <c r="M29" s="7"/>
      <c r="N29" s="7"/>
      <c r="O29" s="7"/>
      <c r="P29" s="7"/>
    </row>
    <row r="30" spans="3:15" ht="44.25" customHeight="1">
      <c r="C30" s="507" t="s">
        <v>222</v>
      </c>
      <c r="D30" s="507"/>
      <c r="E30" s="508"/>
      <c r="F30" s="53"/>
      <c r="H30" s="2"/>
      <c r="N30" s="1"/>
      <c r="O30" s="1"/>
    </row>
    <row r="31" spans="5:15" ht="31.5" customHeight="1">
      <c r="E31" s="286" t="s">
        <v>223</v>
      </c>
      <c r="F31" s="93" t="s">
        <v>107</v>
      </c>
      <c r="G31" s="526">
        <f>IF(G24="","",G24)</f>
      </c>
      <c r="H31" s="527"/>
      <c r="I31" s="527"/>
      <c r="J31" s="527"/>
      <c r="K31" s="527"/>
      <c r="L31" s="527"/>
      <c r="M31" s="527"/>
      <c r="N31" s="527"/>
      <c r="O31" s="528"/>
    </row>
    <row r="32" spans="5:15" ht="19.5" customHeight="1">
      <c r="E32" s="160"/>
      <c r="F32" s="2"/>
      <c r="H32" s="2"/>
      <c r="N32" s="1"/>
      <c r="O32" s="1"/>
    </row>
    <row r="33" spans="3:15" ht="21" customHeight="1">
      <c r="C33" s="601" t="s">
        <v>3</v>
      </c>
      <c r="D33" s="538"/>
      <c r="E33" s="538"/>
      <c r="F33" s="602"/>
      <c r="G33" s="62" t="s">
        <v>27</v>
      </c>
      <c r="H33" s="62" t="s">
        <v>28</v>
      </c>
      <c r="I33" s="537" t="s">
        <v>23</v>
      </c>
      <c r="J33" s="538"/>
      <c r="K33" s="539"/>
      <c r="L33" s="485"/>
      <c r="M33" s="584" t="s">
        <v>31</v>
      </c>
      <c r="N33" s="584" t="s">
        <v>54</v>
      </c>
      <c r="O33" s="584" t="s">
        <v>55</v>
      </c>
    </row>
    <row r="34" spans="3:15" ht="21" customHeight="1">
      <c r="C34" s="540"/>
      <c r="D34" s="603"/>
      <c r="E34" s="603"/>
      <c r="F34" s="604"/>
      <c r="G34" s="583" t="s">
        <v>14</v>
      </c>
      <c r="H34" s="583" t="s">
        <v>14</v>
      </c>
      <c r="I34" s="540"/>
      <c r="J34" s="541"/>
      <c r="K34" s="542"/>
      <c r="L34" s="487"/>
      <c r="M34" s="585"/>
      <c r="N34" s="587"/>
      <c r="O34" s="587"/>
    </row>
    <row r="35" spans="3:15" ht="36.75" customHeight="1">
      <c r="C35" s="543"/>
      <c r="D35" s="544"/>
      <c r="E35" s="544"/>
      <c r="F35" s="605"/>
      <c r="G35" s="583"/>
      <c r="H35" s="583"/>
      <c r="I35" s="543"/>
      <c r="J35" s="544"/>
      <c r="K35" s="545"/>
      <c r="L35" s="489"/>
      <c r="M35" s="586"/>
      <c r="N35" s="588"/>
      <c r="O35" s="588"/>
    </row>
    <row r="36" spans="3:15" ht="33.75" customHeight="1">
      <c r="C36" s="462" t="s">
        <v>122</v>
      </c>
      <c r="D36" s="589"/>
      <c r="E36" s="477"/>
      <c r="F36" s="485"/>
      <c r="G36" s="590">
        <f>IF('様式C_研究責任医師'!G32="","",'様式C_研究責任医師'!G32)</f>
      </c>
      <c r="H36" s="590">
        <f>IF('様式C_研究責任医師'!J32="","",'様式C_研究責任医師'!J32)</f>
      </c>
      <c r="I36" s="606">
        <f>IF(G36="はい",VLOOKUP("基準1",基準選択肢C,2,FALSE),IF(H36="はい",VLOOKUP("基準1",基準選択肢C,2,FALSE),""))</f>
      </c>
      <c r="J36" s="607"/>
      <c r="K36" s="485"/>
      <c r="L36" s="523">
        <f>IF(G36="はい","基準1",IF(H36="はい","基準1",""))</f>
      </c>
      <c r="M36" s="529"/>
      <c r="N36" s="529"/>
      <c r="O36" s="532"/>
    </row>
    <row r="37" spans="3:15" ht="33.75" customHeight="1">
      <c r="C37" s="479"/>
      <c r="D37" s="480"/>
      <c r="E37" s="480"/>
      <c r="F37" s="487"/>
      <c r="G37" s="591">
        <f>IF('様式C_研究責任医師'!G36="","",'様式C_研究責任医師'!G36)</f>
      </c>
      <c r="H37" s="591">
        <f>IF('様式C_研究責任医師'!J36="","",'様式C_研究責任医師'!J36)</f>
      </c>
      <c r="I37" s="608"/>
      <c r="J37" s="609"/>
      <c r="K37" s="487"/>
      <c r="L37" s="524"/>
      <c r="M37" s="533"/>
      <c r="N37" s="530"/>
      <c r="O37" s="424"/>
    </row>
    <row r="38" spans="3:15" ht="33.75" customHeight="1">
      <c r="C38" s="482"/>
      <c r="D38" s="483"/>
      <c r="E38" s="483"/>
      <c r="F38" s="489"/>
      <c r="G38" s="592">
        <f>IF('様式C_研究責任医師'!G37="","",'様式C_研究責任医師'!G37)</f>
      </c>
      <c r="H38" s="592">
        <f>IF('様式C_研究責任医師'!J37="","",'様式C_研究責任医師'!J37)</f>
      </c>
      <c r="I38" s="610"/>
      <c r="J38" s="611"/>
      <c r="K38" s="489"/>
      <c r="L38" s="525"/>
      <c r="M38" s="534"/>
      <c r="N38" s="531"/>
      <c r="O38" s="425"/>
    </row>
    <row r="39" spans="3:15" ht="97.5" customHeight="1">
      <c r="C39" s="462" t="s">
        <v>162</v>
      </c>
      <c r="D39" s="589"/>
      <c r="E39" s="463"/>
      <c r="F39" s="88" t="s">
        <v>78</v>
      </c>
      <c r="G39" s="141">
        <f>IF('様式C_研究責任医師'!G35="","",'様式C_研究責任医師'!G35)</f>
      </c>
      <c r="H39" s="141">
        <f>IF('様式C_研究責任医師'!J35="","",'様式C_研究責任医師'!J35)</f>
      </c>
      <c r="I39" s="535">
        <f>IF(G39="はい",VLOOKUP("基準1と5",基準選択肢C,2,FALSE),IF(H39="はい",VLOOKUP("基準1と5",基準選択肢C,2,FALSE),""))</f>
      </c>
      <c r="J39" s="536"/>
      <c r="K39" s="381"/>
      <c r="L39" s="278">
        <f>IF(G39="はい","基準1と5",IF(H39="はい","基準1と5",""))</f>
      </c>
      <c r="M39" s="119"/>
      <c r="N39" s="119"/>
      <c r="O39" s="118"/>
    </row>
    <row r="40" spans="3:15" ht="97.5" customHeight="1">
      <c r="C40" s="482"/>
      <c r="D40" s="483"/>
      <c r="E40" s="600"/>
      <c r="F40" s="89" t="s">
        <v>79</v>
      </c>
      <c r="G40" s="142">
        <f>IF('様式C_研究責任医師'!G37="","",'様式C_研究責任医師'!G37)</f>
      </c>
      <c r="H40" s="142">
        <f>IF('様式C_研究責任医師'!J37="","",'様式C_研究責任医師'!J37)</f>
      </c>
      <c r="I40" s="535">
        <f>IF(G40="はい",VLOOKUP("基準1と6",基準選択肢C,2,FALSE),IF(H40="はい",VLOOKUP("基準1と6",基準選択肢C,2,FALSE),""))</f>
      </c>
      <c r="J40" s="536"/>
      <c r="K40" s="381"/>
      <c r="L40" s="278">
        <f>IF(G40="はい","基準1と6",IF(H40="はい","基準1と6",""))</f>
      </c>
      <c r="M40" s="119"/>
      <c r="N40" s="119"/>
      <c r="O40" s="118"/>
    </row>
    <row r="41" spans="3:15" ht="97.5" customHeight="1">
      <c r="C41" s="462" t="s">
        <v>163</v>
      </c>
      <c r="D41" s="589"/>
      <c r="E41" s="463"/>
      <c r="F41" s="88" t="s">
        <v>78</v>
      </c>
      <c r="G41" s="141">
        <f>IF('様式C_研究責任医師'!G39="","",'様式C_研究責任医師'!G39)</f>
      </c>
      <c r="H41" s="141">
        <f>IF('様式C_研究責任医師'!J39="","",'様式C_研究責任医師'!J39)</f>
      </c>
      <c r="I41" s="535">
        <f>IF(G41="はい",VLOOKUP("基準1と5",基準選択肢C,2,FALSE),IF(H41="はい",VLOOKUP("基準1と5",基準選択肢C,2,FALSE),""))</f>
      </c>
      <c r="J41" s="536"/>
      <c r="K41" s="381"/>
      <c r="L41" s="278">
        <f>IF(G41="はい","基準1と5",IF(H41="はい","基準1と5",""))</f>
      </c>
      <c r="M41" s="119"/>
      <c r="N41" s="119"/>
      <c r="O41" s="118"/>
    </row>
    <row r="42" spans="3:15" ht="97.5" customHeight="1">
      <c r="C42" s="482"/>
      <c r="D42" s="483"/>
      <c r="E42" s="600"/>
      <c r="F42" s="89" t="s">
        <v>79</v>
      </c>
      <c r="G42" s="142">
        <f>IF('様式C_研究責任医師'!G41="","",'様式C_研究責任医師'!G41)</f>
      </c>
      <c r="H42" s="142">
        <f>IF('様式C_研究責任医師'!J41="","",'様式C_研究責任医師'!J41)</f>
      </c>
      <c r="I42" s="535">
        <f>IF(G42="はい",VLOOKUP("基準1と6",基準選択肢C,2,FALSE),IF(H42="はい",VLOOKUP("基準1と6",基準選択肢C,2,FALSE),""))</f>
      </c>
      <c r="J42" s="536"/>
      <c r="K42" s="381"/>
      <c r="L42" s="278">
        <f>IF(G42="はい","基準1と6",IF(H42="はい","基準1と6",""))</f>
      </c>
      <c r="M42" s="119"/>
      <c r="N42" s="119"/>
      <c r="O42" s="118"/>
    </row>
    <row r="43" spans="3:15" ht="97.5" customHeight="1">
      <c r="C43" s="466" t="s">
        <v>164</v>
      </c>
      <c r="D43" s="546"/>
      <c r="E43" s="467"/>
      <c r="F43" s="88" t="s">
        <v>78</v>
      </c>
      <c r="G43" s="143">
        <f>IF('様式C_研究責任医師'!G43="","",'様式C_研究責任医師'!G43)</f>
      </c>
      <c r="H43" s="143">
        <f>IF('様式C_研究責任医師'!J43="","",'様式C_研究責任医師'!J43)</f>
      </c>
      <c r="I43" s="535">
        <f>IF(G43="はい",VLOOKUP("基準1と5",基準選択肢C,2,FALSE),IF(H43="はい",VLOOKUP("基準1と5",基準選択肢C,2,FALSE),""))</f>
      </c>
      <c r="J43" s="536"/>
      <c r="K43" s="381"/>
      <c r="L43" s="278">
        <f>IF(G43="はい","基準1と5",IF(H43="はい","基準1と5",""))</f>
      </c>
      <c r="M43" s="119"/>
      <c r="N43" s="120"/>
      <c r="O43" s="120"/>
    </row>
    <row r="44" spans="3:15" ht="97.5" customHeight="1">
      <c r="C44" s="470"/>
      <c r="D44" s="593"/>
      <c r="E44" s="471"/>
      <c r="F44" s="89" t="s">
        <v>79</v>
      </c>
      <c r="G44" s="143">
        <f>IF('様式C_研究責任医師'!G44="","",'様式C_研究責任医師'!G44)</f>
      </c>
      <c r="H44" s="143">
        <f>IF('様式C_研究責任医師'!J44="","",'様式C_研究責任医師'!J44)</f>
      </c>
      <c r="I44" s="535">
        <f>IF(G44="はい",VLOOKUP("基準1と6",基準選択肢C,2,FALSE),IF(H44="はい",VLOOKUP("基準1と6",基準選択肢C,2,FALSE),""))</f>
      </c>
      <c r="J44" s="536"/>
      <c r="K44" s="381"/>
      <c r="L44" s="278">
        <f>IF(G44="はい","基準1と6",IF(H44="はい","基準1と6",""))</f>
      </c>
      <c r="M44" s="119"/>
      <c r="N44" s="120"/>
      <c r="O44" s="120"/>
    </row>
    <row r="45" spans="3:15" ht="97.5" customHeight="1">
      <c r="C45" s="594" t="s">
        <v>116</v>
      </c>
      <c r="D45" s="595"/>
      <c r="E45" s="596"/>
      <c r="F45" s="88" t="s">
        <v>78</v>
      </c>
      <c r="G45" s="143">
        <f>IF('様式C_研究責任医師'!G45="","",'様式C_研究責任医師'!G45)</f>
      </c>
      <c r="H45" s="143">
        <f>IF('様式C_研究責任医師'!J45="","",'様式C_研究責任医師'!J45)</f>
      </c>
      <c r="I45" s="535">
        <f>IF(G45="はい",VLOOKUP("基準1と5",基準選択肢C,2,FALSE),IF(H45="はい",VLOOKUP("基準1と5",基準選択肢C,2,FALSE),""))</f>
      </c>
      <c r="J45" s="536"/>
      <c r="K45" s="381"/>
      <c r="L45" s="278">
        <f>IF(G45="はい","基準1と5",IF(H45="はい","基準1と5",""))</f>
      </c>
      <c r="M45" s="119"/>
      <c r="N45" s="120"/>
      <c r="O45" s="120"/>
    </row>
    <row r="46" spans="3:15" ht="97.5" customHeight="1">
      <c r="C46" s="597"/>
      <c r="D46" s="598"/>
      <c r="E46" s="599"/>
      <c r="F46" s="89" t="s">
        <v>79</v>
      </c>
      <c r="G46" s="143">
        <f>IF('様式C_研究責任医師'!G46="","",'様式C_研究責任医師'!G46)</f>
      </c>
      <c r="H46" s="143">
        <f>IF('様式C_研究責任医師'!J46="","",'様式C_研究責任医師'!J46)</f>
      </c>
      <c r="I46" s="535">
        <f>IF(G46="はい",VLOOKUP("基準1と6",基準選択肢C,2,FALSE),IF(H46="はい",VLOOKUP("基準1と6",基準選択肢C,2,FALSE),""))</f>
      </c>
      <c r="J46" s="536"/>
      <c r="K46" s="381"/>
      <c r="L46" s="278">
        <f>IF(G46="はい","基準1と6",IF(H46="はい","基準1と6",""))</f>
      </c>
      <c r="M46" s="119"/>
      <c r="N46" s="120"/>
      <c r="O46" s="120"/>
    </row>
    <row r="47" spans="3:15" ht="97.5" customHeight="1">
      <c r="C47" s="462" t="s">
        <v>140</v>
      </c>
      <c r="D47" s="589"/>
      <c r="E47" s="463"/>
      <c r="F47" s="63" t="s">
        <v>78</v>
      </c>
      <c r="G47" s="144">
        <f>IF('様式C_研究責任医師'!G47="","",'様式C_研究責任医師'!G47)</f>
      </c>
      <c r="H47" s="144">
        <f>IF('様式C_研究責任医師'!J47="","",'様式C_研究責任医師'!J47)</f>
      </c>
      <c r="I47" s="535">
        <f>IF(G47="はい",VLOOKUP("基準1と5",基準選択肢C,2,FALSE),IF(H47="はい",VLOOKUP("基準1と5",基準選択肢C,2,FALSE),""))</f>
      </c>
      <c r="J47" s="536"/>
      <c r="K47" s="381"/>
      <c r="L47" s="278">
        <f>IF(G47="はい","基準1と5",IF(H47="はい","基準1と5",""))</f>
      </c>
      <c r="M47" s="119"/>
      <c r="N47" s="120"/>
      <c r="O47" s="120"/>
    </row>
    <row r="48" spans="3:15" ht="97.5" customHeight="1">
      <c r="C48" s="464"/>
      <c r="D48" s="349"/>
      <c r="E48" s="465"/>
      <c r="F48" s="89" t="s">
        <v>79</v>
      </c>
      <c r="G48" s="144">
        <f>IF('様式C_研究責任医師'!G48="","",'様式C_研究責任医師'!G48)</f>
      </c>
      <c r="H48" s="144">
        <f>IF('様式C_研究責任医師'!J48="","",'様式C_研究責任医師'!J48)</f>
      </c>
      <c r="I48" s="535">
        <f>IF(G48="はい",VLOOKUP("基準1と6",基準選択肢C,2,FALSE),IF(H48="はい",VLOOKUP("基準1と6",基準選択肢C,2,FALSE),""))</f>
      </c>
      <c r="J48" s="536"/>
      <c r="K48" s="381"/>
      <c r="L48" s="278">
        <f>IF(G48="はい","基準1と6",IF(H48="はい","基準1と6",""))</f>
      </c>
      <c r="M48" s="119"/>
      <c r="N48" s="119"/>
      <c r="O48" s="119"/>
    </row>
    <row r="49" spans="3:15" ht="19.5" customHeight="1">
      <c r="C49" s="161"/>
      <c r="D49" s="161"/>
      <c r="E49" s="162"/>
      <c r="F49" s="9"/>
      <c r="G49" s="10"/>
      <c r="H49" s="8"/>
      <c r="I49" s="11"/>
      <c r="J49" s="11"/>
      <c r="K49" s="11"/>
      <c r="L49" s="11"/>
      <c r="M49" s="11"/>
      <c r="N49" s="11"/>
      <c r="O49" s="11"/>
    </row>
    <row r="50" spans="5:15" ht="31.5" customHeight="1">
      <c r="E50" s="248" t="s">
        <v>201</v>
      </c>
      <c r="F50" s="93" t="s">
        <v>113</v>
      </c>
      <c r="G50" s="526">
        <f>IF(G25="","",G25)</f>
      </c>
      <c r="H50" s="527"/>
      <c r="I50" s="527"/>
      <c r="J50" s="527"/>
      <c r="K50" s="527"/>
      <c r="L50" s="527"/>
      <c r="M50" s="527"/>
      <c r="N50" s="527"/>
      <c r="O50" s="528"/>
    </row>
    <row r="51" spans="5:15" ht="19.5" customHeight="1">
      <c r="E51" s="160"/>
      <c r="F51" s="2"/>
      <c r="H51" s="2"/>
      <c r="N51" s="1"/>
      <c r="O51" s="1"/>
    </row>
    <row r="52" spans="3:15" ht="21" customHeight="1">
      <c r="C52" s="601" t="s">
        <v>3</v>
      </c>
      <c r="D52" s="538"/>
      <c r="E52" s="538"/>
      <c r="F52" s="602"/>
      <c r="G52" s="62" t="s">
        <v>27</v>
      </c>
      <c r="H52" s="62" t="s">
        <v>28</v>
      </c>
      <c r="I52" s="537" t="s">
        <v>23</v>
      </c>
      <c r="J52" s="538"/>
      <c r="K52" s="539"/>
      <c r="L52" s="485"/>
      <c r="M52" s="584" t="s">
        <v>31</v>
      </c>
      <c r="N52" s="584" t="s">
        <v>54</v>
      </c>
      <c r="O52" s="584" t="s">
        <v>55</v>
      </c>
    </row>
    <row r="53" spans="3:15" ht="21" customHeight="1">
      <c r="C53" s="540"/>
      <c r="D53" s="603"/>
      <c r="E53" s="603"/>
      <c r="F53" s="604"/>
      <c r="G53" s="583" t="s">
        <v>14</v>
      </c>
      <c r="H53" s="583" t="s">
        <v>14</v>
      </c>
      <c r="I53" s="540"/>
      <c r="J53" s="541"/>
      <c r="K53" s="542"/>
      <c r="L53" s="487"/>
      <c r="M53" s="585"/>
      <c r="N53" s="587"/>
      <c r="O53" s="587"/>
    </row>
    <row r="54" spans="3:15" ht="36.75" customHeight="1">
      <c r="C54" s="543"/>
      <c r="D54" s="544"/>
      <c r="E54" s="544"/>
      <c r="F54" s="605"/>
      <c r="G54" s="583"/>
      <c r="H54" s="583"/>
      <c r="I54" s="543"/>
      <c r="J54" s="544"/>
      <c r="K54" s="545"/>
      <c r="L54" s="489"/>
      <c r="M54" s="586"/>
      <c r="N54" s="588"/>
      <c r="O54" s="588"/>
    </row>
    <row r="55" spans="3:15" ht="33.75" customHeight="1">
      <c r="C55" s="462" t="s">
        <v>122</v>
      </c>
      <c r="D55" s="589"/>
      <c r="E55" s="477"/>
      <c r="F55" s="485"/>
      <c r="G55" s="590">
        <f>IF('様式C_研究責任医師'!G55="","",'様式C_研究責任医師'!G55)</f>
      </c>
      <c r="H55" s="590">
        <f>IF('様式C_研究責任医師'!J55="","",'様式C_研究責任医師'!J55)</f>
      </c>
      <c r="I55" s="606">
        <f>IF(G55="はい",VLOOKUP("基準1",基準選択肢C,2,FALSE),IF(H55="はい",VLOOKUP("基準1",基準選択肢C,2,FALSE),""))</f>
      </c>
      <c r="J55" s="607"/>
      <c r="K55" s="485"/>
      <c r="L55" s="523">
        <f>IF(G55="はい","基準1",IF(H55="はい","基準1",""))</f>
      </c>
      <c r="M55" s="529"/>
      <c r="N55" s="529"/>
      <c r="O55" s="532"/>
    </row>
    <row r="56" spans="3:15" ht="33.75" customHeight="1">
      <c r="C56" s="479"/>
      <c r="D56" s="480"/>
      <c r="E56" s="480"/>
      <c r="F56" s="487"/>
      <c r="G56" s="591"/>
      <c r="H56" s="591"/>
      <c r="I56" s="608"/>
      <c r="J56" s="609"/>
      <c r="K56" s="487"/>
      <c r="L56" s="524"/>
      <c r="M56" s="533"/>
      <c r="N56" s="530"/>
      <c r="O56" s="424"/>
    </row>
    <row r="57" spans="3:15" ht="33.75" customHeight="1">
      <c r="C57" s="482"/>
      <c r="D57" s="483"/>
      <c r="E57" s="483"/>
      <c r="F57" s="489"/>
      <c r="G57" s="592"/>
      <c r="H57" s="592"/>
      <c r="I57" s="610"/>
      <c r="J57" s="611"/>
      <c r="K57" s="489"/>
      <c r="L57" s="525"/>
      <c r="M57" s="534"/>
      <c r="N57" s="531"/>
      <c r="O57" s="425"/>
    </row>
    <row r="58" spans="3:15" ht="97.5" customHeight="1">
      <c r="C58" s="462" t="s">
        <v>141</v>
      </c>
      <c r="D58" s="589"/>
      <c r="E58" s="463"/>
      <c r="F58" s="88" t="s">
        <v>78</v>
      </c>
      <c r="G58" s="141">
        <f>IF('様式C_研究責任医師'!G58="","",'様式C_研究責任医師'!G58)</f>
      </c>
      <c r="H58" s="141">
        <f>IF('様式C_研究責任医師'!J58="","",'様式C_研究責任医師'!J58)</f>
      </c>
      <c r="I58" s="535">
        <f>IF(G58="はい",VLOOKUP("基準1と5",基準選択肢C,2,FALSE),IF(H58="はい",VLOOKUP("基準1と5",基準選択肢C,2,FALSE),""))</f>
      </c>
      <c r="J58" s="536"/>
      <c r="K58" s="381"/>
      <c r="L58" s="278">
        <f>IF(G58="はい","基準1と5",IF(H58="はい","基準1と5",""))</f>
      </c>
      <c r="M58" s="119"/>
      <c r="N58" s="119"/>
      <c r="O58" s="118"/>
    </row>
    <row r="59" spans="3:15" ht="97.5" customHeight="1">
      <c r="C59" s="482"/>
      <c r="D59" s="483"/>
      <c r="E59" s="600"/>
      <c r="F59" s="89" t="s">
        <v>79</v>
      </c>
      <c r="G59" s="142">
        <f>IF('様式C_研究責任医師'!G60="","",'様式C_研究責任医師'!G60)</f>
      </c>
      <c r="H59" s="142">
        <f>IF('様式C_研究責任医師'!J60="","",'様式C_研究責任医師'!J60)</f>
      </c>
      <c r="I59" s="535">
        <f>IF(G59="はい",VLOOKUP("基準1と6",基準選択肢C,2,FALSE),IF(H59="はい",VLOOKUP("基準1と6",基準選択肢C,2,FALSE),""))</f>
      </c>
      <c r="J59" s="536"/>
      <c r="K59" s="381"/>
      <c r="L59" s="278">
        <f>IF(G59="はい","基準1と6",IF(H59="はい","基準1と6",""))</f>
      </c>
      <c r="M59" s="119"/>
      <c r="N59" s="119"/>
      <c r="O59" s="118"/>
    </row>
    <row r="60" spans="3:15" ht="97.5" customHeight="1">
      <c r="C60" s="462" t="s">
        <v>165</v>
      </c>
      <c r="D60" s="589"/>
      <c r="E60" s="463"/>
      <c r="F60" s="88" t="s">
        <v>78</v>
      </c>
      <c r="G60" s="141">
        <f>IF('様式C_研究責任医師'!G62="","",'様式C_研究責任医師'!G62)</f>
      </c>
      <c r="H60" s="141">
        <f>IF('様式C_研究責任医師'!J62="","",'様式C_研究責任医師'!J62)</f>
      </c>
      <c r="I60" s="535">
        <f>IF(G60="はい",VLOOKUP("基準1と5",基準選択肢C,2,FALSE),IF(H60="はい",VLOOKUP("基準1と5",基準選択肢C,2,FALSE),""))</f>
      </c>
      <c r="J60" s="536"/>
      <c r="K60" s="381"/>
      <c r="L60" s="278">
        <f>IF(G60="はい","基準1と5",IF(H60="はい","基準1と5",""))</f>
      </c>
      <c r="M60" s="119"/>
      <c r="N60" s="119"/>
      <c r="O60" s="118"/>
    </row>
    <row r="61" spans="3:15" ht="97.5" customHeight="1">
      <c r="C61" s="482"/>
      <c r="D61" s="483"/>
      <c r="E61" s="600"/>
      <c r="F61" s="89" t="s">
        <v>79</v>
      </c>
      <c r="G61" s="142">
        <f>IF('様式C_研究責任医師'!G64="","",'様式C_研究責任医師'!G64)</f>
      </c>
      <c r="H61" s="142">
        <f>IF('様式C_研究責任医師'!J64="","",'様式C_研究責任医師'!J64)</f>
      </c>
      <c r="I61" s="535">
        <f>IF(G61="はい",VLOOKUP("基準1と6",基準選択肢C,2,FALSE),IF(H61="はい",VLOOKUP("基準1と6",基準選択肢C,2,FALSE),""))</f>
      </c>
      <c r="J61" s="536"/>
      <c r="K61" s="381"/>
      <c r="L61" s="278">
        <f>IF(G61="はい","基準1と6",IF(H61="はい","基準1と6",""))</f>
      </c>
      <c r="M61" s="119"/>
      <c r="N61" s="119"/>
      <c r="O61" s="118"/>
    </row>
    <row r="62" spans="3:15" ht="97.5" customHeight="1">
      <c r="C62" s="466" t="s">
        <v>164</v>
      </c>
      <c r="D62" s="546"/>
      <c r="E62" s="467"/>
      <c r="F62" s="88" t="s">
        <v>78</v>
      </c>
      <c r="G62" s="143">
        <f>IF('様式C_研究責任医師'!G66="","",'様式C_研究責任医師'!G66)</f>
      </c>
      <c r="H62" s="143">
        <f>IF('様式C_研究責任医師'!J66="","",'様式C_研究責任医師'!J66)</f>
      </c>
      <c r="I62" s="535">
        <f>IF(G62="はい",VLOOKUP("基準1と5",基準選択肢C,2,FALSE),IF(H62="はい",VLOOKUP("基準1と5",基準選択肢C,2,FALSE),""))</f>
      </c>
      <c r="J62" s="536"/>
      <c r="K62" s="381"/>
      <c r="L62" s="278">
        <f>IF(G62="はい","基準1と5",IF(H62="はい","基準1と5",""))</f>
      </c>
      <c r="M62" s="119"/>
      <c r="N62" s="120"/>
      <c r="O62" s="120"/>
    </row>
    <row r="63" spans="3:15" ht="97.5" customHeight="1">
      <c r="C63" s="470"/>
      <c r="D63" s="593"/>
      <c r="E63" s="471"/>
      <c r="F63" s="89" t="s">
        <v>79</v>
      </c>
      <c r="G63" s="143">
        <f>IF('様式C_研究責任医師'!G67="","",'様式C_研究責任医師'!G67)</f>
      </c>
      <c r="H63" s="143">
        <f>IF('様式C_研究責任医師'!J67="","",'様式C_研究責任医師'!J67)</f>
      </c>
      <c r="I63" s="535">
        <f>IF(G63="はい",VLOOKUP("基準1と6",基準選択肢C,2,FALSE),IF(H63="はい",VLOOKUP("基準1と6",基準選択肢C,2,FALSE),""))</f>
      </c>
      <c r="J63" s="536"/>
      <c r="K63" s="381"/>
      <c r="L63" s="278">
        <f>IF(G63="はい","基準1と6",IF(H63="はい","基準1と6",""))</f>
      </c>
      <c r="M63" s="119"/>
      <c r="N63" s="120"/>
      <c r="O63" s="120"/>
    </row>
    <row r="64" spans="3:15" ht="97.5" customHeight="1">
      <c r="C64" s="594" t="s">
        <v>116</v>
      </c>
      <c r="D64" s="595"/>
      <c r="E64" s="596"/>
      <c r="F64" s="88" t="s">
        <v>78</v>
      </c>
      <c r="G64" s="143">
        <f>IF('様式C_研究責任医師'!G68="","",'様式C_研究責任医師'!G68)</f>
      </c>
      <c r="H64" s="143">
        <f>IF('様式C_研究責任医師'!J68="","",'様式C_研究責任医師'!J68)</f>
      </c>
      <c r="I64" s="535">
        <f>IF(G64="はい",VLOOKUP("基準1と5",基準選択肢C,2,FALSE),IF(H64="はい",VLOOKUP("基準1と5",基準選択肢C,2,FALSE),""))</f>
      </c>
      <c r="J64" s="536"/>
      <c r="K64" s="381"/>
      <c r="L64" s="278">
        <f>IF(G64="はい","基準1と5",IF(H64="はい","基準1と5",""))</f>
      </c>
      <c r="M64" s="119"/>
      <c r="N64" s="120"/>
      <c r="O64" s="120"/>
    </row>
    <row r="65" spans="3:15" ht="97.5" customHeight="1">
      <c r="C65" s="597"/>
      <c r="D65" s="598"/>
      <c r="E65" s="599"/>
      <c r="F65" s="89" t="s">
        <v>79</v>
      </c>
      <c r="G65" s="143">
        <f>IF('様式C_研究責任医師'!G69="","",'様式C_研究責任医師'!G69)</f>
      </c>
      <c r="H65" s="143">
        <f>IF('様式C_研究責任医師'!J69="","",'様式C_研究責任医師'!J69)</f>
      </c>
      <c r="I65" s="535">
        <f>IF(G65="はい",VLOOKUP("基準1と6",基準選択肢C,2,FALSE),IF(H65="はい",VLOOKUP("基準1と6",基準選択肢C,2,FALSE),""))</f>
      </c>
      <c r="J65" s="536"/>
      <c r="K65" s="381"/>
      <c r="L65" s="278">
        <f>IF(G65="はい","基準1と6",IF(H65="はい","基準1と6",""))</f>
      </c>
      <c r="M65" s="119"/>
      <c r="N65" s="120"/>
      <c r="O65" s="120"/>
    </row>
    <row r="66" spans="3:15" ht="97.5" customHeight="1">
      <c r="C66" s="462" t="s">
        <v>140</v>
      </c>
      <c r="D66" s="589"/>
      <c r="E66" s="463"/>
      <c r="F66" s="116" t="s">
        <v>78</v>
      </c>
      <c r="G66" s="144">
        <f>IF('様式C_研究責任医師'!G70="","",'様式C_研究責任医師'!G70)</f>
      </c>
      <c r="H66" s="144">
        <f>IF('様式C_研究責任医師'!J70="","",'様式C_研究責任医師'!J70)</f>
      </c>
      <c r="I66" s="535">
        <f>IF(G66="はい",VLOOKUP("基準1と5",基準選択肢C,2,FALSE),IF(H66="はい",VLOOKUP("基準1と5",基準選択肢C,2,FALSE),""))</f>
      </c>
      <c r="J66" s="536"/>
      <c r="K66" s="381"/>
      <c r="L66" s="278">
        <f>IF(G66="はい","基準1と5",IF(H66="はい","基準1と5",""))</f>
      </c>
      <c r="M66" s="119"/>
      <c r="N66" s="120"/>
      <c r="O66" s="120"/>
    </row>
    <row r="67" spans="3:15" ht="97.5" customHeight="1">
      <c r="C67" s="464"/>
      <c r="D67" s="349"/>
      <c r="E67" s="465"/>
      <c r="F67" s="89" t="s">
        <v>79</v>
      </c>
      <c r="G67" s="144">
        <f>IF('様式C_研究責任医師'!G71="","",'様式C_研究責任医師'!G71)</f>
      </c>
      <c r="H67" s="144">
        <f>IF('様式C_研究責任医師'!J71="","",'様式C_研究責任医師'!J71)</f>
      </c>
      <c r="I67" s="535">
        <f>IF(G67="はい",VLOOKUP("基準1と6",基準選択肢C,2,FALSE),IF(H67="はい",VLOOKUP("基準1と6",基準選択肢C,2,FALSE),""))</f>
      </c>
      <c r="J67" s="536"/>
      <c r="K67" s="381"/>
      <c r="L67" s="278">
        <f>IF(G67="はい","基準1と6",IF(H67="はい","基準1と6",""))</f>
      </c>
      <c r="M67" s="119"/>
      <c r="N67" s="119"/>
      <c r="O67" s="119"/>
    </row>
    <row r="68" spans="3:15" ht="19.5" customHeight="1">
      <c r="C68" s="161"/>
      <c r="D68" s="161"/>
      <c r="E68" s="162"/>
      <c r="F68" s="9"/>
      <c r="G68" s="10"/>
      <c r="H68" s="8"/>
      <c r="I68" s="11"/>
      <c r="J68" s="11"/>
      <c r="K68" s="11"/>
      <c r="L68" s="11"/>
      <c r="M68" s="11"/>
      <c r="N68" s="11"/>
      <c r="O68" s="11"/>
    </row>
    <row r="69" spans="5:15" ht="31.5" customHeight="1">
      <c r="E69" s="248" t="s">
        <v>201</v>
      </c>
      <c r="F69" s="93" t="s">
        <v>103</v>
      </c>
      <c r="G69" s="526">
        <f>IF(G26="","",G26)</f>
      </c>
      <c r="H69" s="527"/>
      <c r="I69" s="527"/>
      <c r="J69" s="527"/>
      <c r="K69" s="527"/>
      <c r="L69" s="527"/>
      <c r="M69" s="527"/>
      <c r="N69" s="527"/>
      <c r="O69" s="528"/>
    </row>
    <row r="70" spans="5:15" ht="19.5" customHeight="1">
      <c r="E70" s="160"/>
      <c r="F70" s="2"/>
      <c r="H70" s="2"/>
      <c r="N70" s="1"/>
      <c r="O70" s="1"/>
    </row>
    <row r="71" spans="3:15" ht="21" customHeight="1">
      <c r="C71" s="601" t="s">
        <v>3</v>
      </c>
      <c r="D71" s="538"/>
      <c r="E71" s="538"/>
      <c r="F71" s="602"/>
      <c r="G71" s="62" t="s">
        <v>27</v>
      </c>
      <c r="H71" s="62" t="s">
        <v>28</v>
      </c>
      <c r="I71" s="537" t="s">
        <v>23</v>
      </c>
      <c r="J71" s="538"/>
      <c r="K71" s="539"/>
      <c r="L71" s="485"/>
      <c r="M71" s="584" t="s">
        <v>31</v>
      </c>
      <c r="N71" s="584" t="s">
        <v>54</v>
      </c>
      <c r="O71" s="584" t="s">
        <v>55</v>
      </c>
    </row>
    <row r="72" spans="3:15" ht="21" customHeight="1">
      <c r="C72" s="540"/>
      <c r="D72" s="603"/>
      <c r="E72" s="603"/>
      <c r="F72" s="604"/>
      <c r="G72" s="583" t="s">
        <v>14</v>
      </c>
      <c r="H72" s="583" t="s">
        <v>14</v>
      </c>
      <c r="I72" s="540"/>
      <c r="J72" s="541"/>
      <c r="K72" s="542"/>
      <c r="L72" s="487"/>
      <c r="M72" s="585"/>
      <c r="N72" s="587"/>
      <c r="O72" s="587"/>
    </row>
    <row r="73" spans="3:15" ht="36.75" customHeight="1">
      <c r="C73" s="543"/>
      <c r="D73" s="544"/>
      <c r="E73" s="544"/>
      <c r="F73" s="605"/>
      <c r="G73" s="583"/>
      <c r="H73" s="583"/>
      <c r="I73" s="543"/>
      <c r="J73" s="544"/>
      <c r="K73" s="545"/>
      <c r="L73" s="489"/>
      <c r="M73" s="586"/>
      <c r="N73" s="588"/>
      <c r="O73" s="588"/>
    </row>
    <row r="74" spans="3:15" ht="33.75" customHeight="1">
      <c r="C74" s="462" t="s">
        <v>122</v>
      </c>
      <c r="D74" s="589"/>
      <c r="E74" s="477"/>
      <c r="F74" s="485"/>
      <c r="G74" s="590">
        <f>IF('様式C_研究責任医師'!G78="","",'様式C_研究責任医師'!G78)</f>
      </c>
      <c r="H74" s="590">
        <f>IF('様式C_研究責任医師'!J78="","",'様式C_研究責任医師'!J78)</f>
      </c>
      <c r="I74" s="606">
        <f>IF(G74="はい",VLOOKUP("基準1",基準選択肢C,2,FALSE),IF(H74="はい",VLOOKUP("基準1",基準選択肢C,2,FALSE),""))</f>
      </c>
      <c r="J74" s="607"/>
      <c r="K74" s="485"/>
      <c r="L74" s="523">
        <f>IF(G74="はい","基準1",IF(H74="はい","基準1",""))</f>
      </c>
      <c r="M74" s="529"/>
      <c r="N74" s="529"/>
      <c r="O74" s="532"/>
    </row>
    <row r="75" spans="3:15" ht="33.75" customHeight="1">
      <c r="C75" s="479"/>
      <c r="D75" s="480"/>
      <c r="E75" s="480"/>
      <c r="F75" s="487"/>
      <c r="G75" s="591"/>
      <c r="H75" s="591"/>
      <c r="I75" s="608"/>
      <c r="J75" s="609"/>
      <c r="K75" s="487"/>
      <c r="L75" s="524"/>
      <c r="M75" s="533"/>
      <c r="N75" s="530"/>
      <c r="O75" s="424"/>
    </row>
    <row r="76" spans="3:15" ht="33.75" customHeight="1">
      <c r="C76" s="482"/>
      <c r="D76" s="483"/>
      <c r="E76" s="483"/>
      <c r="F76" s="489"/>
      <c r="G76" s="592"/>
      <c r="H76" s="592"/>
      <c r="I76" s="610"/>
      <c r="J76" s="611"/>
      <c r="K76" s="489"/>
      <c r="L76" s="525"/>
      <c r="M76" s="534"/>
      <c r="N76" s="531"/>
      <c r="O76" s="425"/>
    </row>
    <row r="77" spans="3:15" ht="97.5" customHeight="1">
      <c r="C77" s="462" t="s">
        <v>166</v>
      </c>
      <c r="D77" s="589"/>
      <c r="E77" s="463"/>
      <c r="F77" s="88" t="s">
        <v>78</v>
      </c>
      <c r="G77" s="141">
        <f>IF('様式C_研究責任医師'!G81="","",'様式C_研究責任医師'!G81)</f>
      </c>
      <c r="H77" s="141">
        <f>IF('様式C_研究責任医師'!J81="","",'様式C_研究責任医師'!J81)</f>
      </c>
      <c r="I77" s="535">
        <f>IF(G77="はい",VLOOKUP("基準1と5",基準選択肢C,2,FALSE),IF(H77="はい",VLOOKUP("基準1と5",基準選択肢C,2,FALSE),""))</f>
      </c>
      <c r="J77" s="536"/>
      <c r="K77" s="381"/>
      <c r="L77" s="278">
        <f>IF(G77="はい","基準1と5",IF(H77="はい","基準1と5",""))</f>
      </c>
      <c r="M77" s="119"/>
      <c r="N77" s="119"/>
      <c r="O77" s="118"/>
    </row>
    <row r="78" spans="3:15" ht="97.5" customHeight="1">
      <c r="C78" s="482"/>
      <c r="D78" s="483"/>
      <c r="E78" s="600"/>
      <c r="F78" s="89" t="s">
        <v>79</v>
      </c>
      <c r="G78" s="142">
        <f>IF('様式C_研究責任医師'!G83="","",'様式C_研究責任医師'!G83)</f>
      </c>
      <c r="H78" s="142">
        <f>IF('様式C_研究責任医師'!J83="","",'様式C_研究責任医師'!J83)</f>
      </c>
      <c r="I78" s="535">
        <f>IF(G78="はい",VLOOKUP("基準1と6",基準選択肢C,2,FALSE),IF(H78="はい",VLOOKUP("基準1と6",基準選択肢C,2,FALSE),""))</f>
      </c>
      <c r="J78" s="536"/>
      <c r="K78" s="381"/>
      <c r="L78" s="278">
        <f>IF(G78="はい","基準1と6",IF(H78="はい","基準1と6",""))</f>
      </c>
      <c r="M78" s="119"/>
      <c r="N78" s="119"/>
      <c r="O78" s="118"/>
    </row>
    <row r="79" spans="3:15" ht="97.5" customHeight="1">
      <c r="C79" s="462" t="s">
        <v>163</v>
      </c>
      <c r="D79" s="589"/>
      <c r="E79" s="463"/>
      <c r="F79" s="88" t="s">
        <v>78</v>
      </c>
      <c r="G79" s="141">
        <f>IF('様式C_研究責任医師'!G85="","",'様式C_研究責任医師'!G85)</f>
      </c>
      <c r="H79" s="141">
        <f>IF('様式C_研究責任医師'!J85="","",'様式C_研究責任医師'!J85)</f>
      </c>
      <c r="I79" s="535">
        <f>IF(G79="はい",VLOOKUP("基準1と5",基準選択肢C,2,FALSE),IF(H79="はい",VLOOKUP("基準1と5",基準選択肢C,2,FALSE),""))</f>
      </c>
      <c r="J79" s="536"/>
      <c r="K79" s="381"/>
      <c r="L79" s="278">
        <f>IF(G79="はい","基準1と5",IF(H79="はい","基準1と5",""))</f>
      </c>
      <c r="M79" s="119"/>
      <c r="N79" s="119"/>
      <c r="O79" s="118"/>
    </row>
    <row r="80" spans="3:15" ht="97.5" customHeight="1">
      <c r="C80" s="482"/>
      <c r="D80" s="483"/>
      <c r="E80" s="600"/>
      <c r="F80" s="89" t="s">
        <v>79</v>
      </c>
      <c r="G80" s="142">
        <f>IF('様式C_研究責任医師'!G87="","",'様式C_研究責任医師'!G87)</f>
      </c>
      <c r="H80" s="142">
        <f>IF('様式C_研究責任医師'!J87="","",'様式C_研究責任医師'!J87)</f>
      </c>
      <c r="I80" s="535">
        <f>IF(G80="はい",VLOOKUP("基準1と6",基準選択肢C,2,FALSE),IF(H80="はい",VLOOKUP("基準1と6",基準選択肢C,2,FALSE),""))</f>
      </c>
      <c r="J80" s="536"/>
      <c r="K80" s="381"/>
      <c r="L80" s="278">
        <f>IF(G80="はい","基準1と6",IF(H80="はい","基準1と6",""))</f>
      </c>
      <c r="M80" s="119"/>
      <c r="N80" s="119"/>
      <c r="O80" s="118"/>
    </row>
    <row r="81" spans="3:15" ht="97.5" customHeight="1">
      <c r="C81" s="466" t="s">
        <v>142</v>
      </c>
      <c r="D81" s="546"/>
      <c r="E81" s="467"/>
      <c r="F81" s="88" t="s">
        <v>78</v>
      </c>
      <c r="G81" s="143">
        <f>IF('様式C_研究責任医師'!G89="","",'様式C_研究責任医師'!G89)</f>
      </c>
      <c r="H81" s="143">
        <f>IF('様式C_研究責任医師'!J89="","",'様式C_研究責任医師'!J89)</f>
      </c>
      <c r="I81" s="535">
        <f>IF(G81="はい",VLOOKUP("基準1と5",基準選択肢C,2,FALSE),IF(H81="はい",VLOOKUP("基準1と5",基準選択肢C,2,FALSE),""))</f>
      </c>
      <c r="J81" s="536"/>
      <c r="K81" s="381"/>
      <c r="L81" s="278">
        <f>IF(G81="はい","基準1と5",IF(H81="はい","基準1と5",""))</f>
      </c>
      <c r="M81" s="119"/>
      <c r="N81" s="120"/>
      <c r="O81" s="120"/>
    </row>
    <row r="82" spans="3:15" ht="97.5" customHeight="1">
      <c r="C82" s="470"/>
      <c r="D82" s="593"/>
      <c r="E82" s="471"/>
      <c r="F82" s="89" t="s">
        <v>79</v>
      </c>
      <c r="G82" s="143">
        <f>IF('様式C_研究責任医師'!G90="","",'様式C_研究責任医師'!G90)</f>
      </c>
      <c r="H82" s="143">
        <f>IF('様式C_研究責任医師'!J90="","",'様式C_研究責任医師'!J90)</f>
      </c>
      <c r="I82" s="535">
        <f>IF(G82="はい",VLOOKUP("基準1と6",基準選択肢C,2,FALSE),IF(H82="はい",VLOOKUP("基準1と6",基準選択肢C,2,FALSE),""))</f>
      </c>
      <c r="J82" s="536"/>
      <c r="K82" s="381"/>
      <c r="L82" s="278">
        <f>IF(G82="はい","基準1と6",IF(H82="はい","基準1と6",""))</f>
      </c>
      <c r="M82" s="119"/>
      <c r="N82" s="120"/>
      <c r="O82" s="120"/>
    </row>
    <row r="83" spans="3:15" ht="97.5" customHeight="1">
      <c r="C83" s="594" t="s">
        <v>116</v>
      </c>
      <c r="D83" s="595"/>
      <c r="E83" s="596"/>
      <c r="F83" s="88" t="s">
        <v>78</v>
      </c>
      <c r="G83" s="143">
        <f>IF('様式C_研究責任医師'!G91="","",'様式C_研究責任医師'!G91)</f>
      </c>
      <c r="H83" s="143">
        <f>IF('様式C_研究責任医師'!J91="","",'様式C_研究責任医師'!J91)</f>
      </c>
      <c r="I83" s="535">
        <f>IF(G83="はい",VLOOKUP("基準1と5",基準選択肢C,2,FALSE),IF(H83="はい",VLOOKUP("基準1と5",基準選択肢C,2,FALSE),""))</f>
      </c>
      <c r="J83" s="536"/>
      <c r="K83" s="381"/>
      <c r="L83" s="278">
        <f>IF(G83="はい","基準1と5",IF(H83="はい","基準1と5",""))</f>
      </c>
      <c r="M83" s="119"/>
      <c r="N83" s="120"/>
      <c r="O83" s="120"/>
    </row>
    <row r="84" spans="3:15" ht="97.5" customHeight="1">
      <c r="C84" s="597"/>
      <c r="D84" s="598"/>
      <c r="E84" s="599"/>
      <c r="F84" s="89" t="s">
        <v>79</v>
      </c>
      <c r="G84" s="143">
        <f>IF('様式C_研究責任医師'!G92="","",'様式C_研究責任医師'!G92)</f>
      </c>
      <c r="H84" s="143">
        <f>IF('様式C_研究責任医師'!J92="","",'様式C_研究責任医師'!J92)</f>
      </c>
      <c r="I84" s="535">
        <f>IF(G84="はい",VLOOKUP("基準1と6",基準選択肢C,2,FALSE),IF(H84="はい",VLOOKUP("基準1と6",基準選択肢C,2,FALSE),""))</f>
      </c>
      <c r="J84" s="536"/>
      <c r="K84" s="381"/>
      <c r="L84" s="278">
        <f>IF(G84="はい","基準1と6",IF(H84="はい","基準1と6",""))</f>
      </c>
      <c r="M84" s="119"/>
      <c r="N84" s="120"/>
      <c r="O84" s="120"/>
    </row>
    <row r="85" spans="3:15" ht="97.5" customHeight="1">
      <c r="C85" s="462" t="s">
        <v>140</v>
      </c>
      <c r="D85" s="589"/>
      <c r="E85" s="463"/>
      <c r="F85" s="116" t="s">
        <v>78</v>
      </c>
      <c r="G85" s="144">
        <f>IF('様式C_研究責任医師'!G93="","",'様式C_研究責任医師'!G93)</f>
      </c>
      <c r="H85" s="144">
        <f>IF('様式C_研究責任医師'!J93="","",'様式C_研究責任医師'!J93)</f>
      </c>
      <c r="I85" s="535">
        <f>IF(G85="はい",VLOOKUP("基準1と5",基準選択肢C,2,FALSE),IF(H85="はい",VLOOKUP("基準1と5",基準選択肢C,2,FALSE),""))</f>
      </c>
      <c r="J85" s="536"/>
      <c r="K85" s="381"/>
      <c r="L85" s="278">
        <f>IF(G85="はい","基準1と5",IF(H85="はい","基準1と5",""))</f>
      </c>
      <c r="M85" s="119"/>
      <c r="N85" s="120"/>
      <c r="O85" s="120"/>
    </row>
    <row r="86" spans="3:15" ht="97.5" customHeight="1">
      <c r="C86" s="464"/>
      <c r="D86" s="349"/>
      <c r="E86" s="465"/>
      <c r="F86" s="89" t="s">
        <v>79</v>
      </c>
      <c r="G86" s="144">
        <f>IF('様式C_研究責任医師'!G94="","",'様式C_研究責任医師'!G94)</f>
      </c>
      <c r="H86" s="144">
        <f>IF('様式C_研究責任医師'!J94="","",'様式C_研究責任医師'!J94)</f>
      </c>
      <c r="I86" s="535">
        <f>IF(G86="はい",VLOOKUP("基準1と6",基準選択肢C,2,FALSE),IF(H86="はい",VLOOKUP("基準1と6",基準選択肢C,2,FALSE),""))</f>
      </c>
      <c r="J86" s="536"/>
      <c r="K86" s="381"/>
      <c r="L86" s="278">
        <f>IF(G86="はい","基準1と6",IF(H86="はい","基準1と6",""))</f>
      </c>
      <c r="M86" s="119"/>
      <c r="N86" s="119"/>
      <c r="O86" s="119"/>
    </row>
    <row r="87" spans="3:15" ht="19.5" customHeight="1">
      <c r="C87" s="161"/>
      <c r="D87" s="161"/>
      <c r="E87" s="162"/>
      <c r="F87" s="9"/>
      <c r="G87" s="10"/>
      <c r="H87" s="8"/>
      <c r="I87" s="11"/>
      <c r="J87" s="11"/>
      <c r="K87" s="11"/>
      <c r="L87" s="11"/>
      <c r="M87" s="11"/>
      <c r="N87" s="11"/>
      <c r="O87" s="11"/>
    </row>
    <row r="88" spans="5:15" ht="31.5" customHeight="1">
      <c r="E88" s="248" t="s">
        <v>201</v>
      </c>
      <c r="F88" s="93" t="s">
        <v>124</v>
      </c>
      <c r="G88" s="526">
        <f>IF(G27="","",G27)</f>
      </c>
      <c r="H88" s="527"/>
      <c r="I88" s="527"/>
      <c r="J88" s="527"/>
      <c r="K88" s="527"/>
      <c r="L88" s="527"/>
      <c r="M88" s="527"/>
      <c r="N88" s="527"/>
      <c r="O88" s="528"/>
    </row>
    <row r="89" spans="5:15" ht="19.5" customHeight="1">
      <c r="E89" s="160"/>
      <c r="F89" s="2"/>
      <c r="H89" s="2"/>
      <c r="N89" s="1"/>
      <c r="O89" s="1"/>
    </row>
    <row r="90" spans="3:15" ht="21" customHeight="1">
      <c r="C90" s="601" t="s">
        <v>3</v>
      </c>
      <c r="D90" s="538"/>
      <c r="E90" s="538"/>
      <c r="F90" s="602"/>
      <c r="G90" s="62" t="s">
        <v>27</v>
      </c>
      <c r="H90" s="62" t="s">
        <v>28</v>
      </c>
      <c r="I90" s="537" t="s">
        <v>23</v>
      </c>
      <c r="J90" s="538"/>
      <c r="K90" s="539"/>
      <c r="L90" s="485"/>
      <c r="M90" s="584" t="s">
        <v>31</v>
      </c>
      <c r="N90" s="584" t="s">
        <v>54</v>
      </c>
      <c r="O90" s="584" t="s">
        <v>55</v>
      </c>
    </row>
    <row r="91" spans="3:15" ht="21" customHeight="1">
      <c r="C91" s="540"/>
      <c r="D91" s="603"/>
      <c r="E91" s="603"/>
      <c r="F91" s="604"/>
      <c r="G91" s="583" t="s">
        <v>14</v>
      </c>
      <c r="H91" s="583" t="s">
        <v>14</v>
      </c>
      <c r="I91" s="540"/>
      <c r="J91" s="541"/>
      <c r="K91" s="542"/>
      <c r="L91" s="487"/>
      <c r="M91" s="585"/>
      <c r="N91" s="587"/>
      <c r="O91" s="587"/>
    </row>
    <row r="92" spans="3:15" ht="36.75" customHeight="1">
      <c r="C92" s="543"/>
      <c r="D92" s="544"/>
      <c r="E92" s="544"/>
      <c r="F92" s="605"/>
      <c r="G92" s="583"/>
      <c r="H92" s="583"/>
      <c r="I92" s="543"/>
      <c r="J92" s="544"/>
      <c r="K92" s="545"/>
      <c r="L92" s="489"/>
      <c r="M92" s="586"/>
      <c r="N92" s="588"/>
      <c r="O92" s="588"/>
    </row>
    <row r="93" spans="3:15" ht="33.75" customHeight="1">
      <c r="C93" s="462" t="s">
        <v>122</v>
      </c>
      <c r="D93" s="589"/>
      <c r="E93" s="477"/>
      <c r="F93" s="485"/>
      <c r="G93" s="590">
        <f>IF('様式C_研究責任医師'!G101="","",'様式C_研究責任医師'!G101)</f>
      </c>
      <c r="H93" s="590">
        <f>IF('様式C_研究責任医師'!J101="","",'様式C_研究責任医師'!J101)</f>
      </c>
      <c r="I93" s="606">
        <f>IF(G93="はい",VLOOKUP("基準1",基準選択肢C,2,FALSE),IF(H93="はい",VLOOKUP("基準1",基準選択肢C,2,FALSE),""))</f>
      </c>
      <c r="J93" s="607"/>
      <c r="K93" s="485"/>
      <c r="L93" s="523">
        <f>IF(G93="はい","基準1",IF(H93="はい","基準1",""))</f>
      </c>
      <c r="M93" s="529"/>
      <c r="N93" s="529"/>
      <c r="O93" s="532"/>
    </row>
    <row r="94" spans="3:15" ht="33.75" customHeight="1">
      <c r="C94" s="479"/>
      <c r="D94" s="480"/>
      <c r="E94" s="480"/>
      <c r="F94" s="487"/>
      <c r="G94" s="591"/>
      <c r="H94" s="591"/>
      <c r="I94" s="608"/>
      <c r="J94" s="609"/>
      <c r="K94" s="487"/>
      <c r="L94" s="524"/>
      <c r="M94" s="533"/>
      <c r="N94" s="530"/>
      <c r="O94" s="424"/>
    </row>
    <row r="95" spans="3:15" ht="33.75" customHeight="1">
      <c r="C95" s="482"/>
      <c r="D95" s="483"/>
      <c r="E95" s="483"/>
      <c r="F95" s="489"/>
      <c r="G95" s="592"/>
      <c r="H95" s="592"/>
      <c r="I95" s="610"/>
      <c r="J95" s="611"/>
      <c r="K95" s="489"/>
      <c r="L95" s="525"/>
      <c r="M95" s="534"/>
      <c r="N95" s="531"/>
      <c r="O95" s="425"/>
    </row>
    <row r="96" spans="3:15" ht="97.5" customHeight="1">
      <c r="C96" s="462" t="s">
        <v>162</v>
      </c>
      <c r="D96" s="589"/>
      <c r="E96" s="463"/>
      <c r="F96" s="88" t="s">
        <v>78</v>
      </c>
      <c r="G96" s="141">
        <f>IF('様式C_研究責任医師'!G104="","",'様式C_研究責任医師'!G104)</f>
      </c>
      <c r="H96" s="141">
        <f>IF('様式C_研究責任医師'!J104="","",'様式C_研究責任医師'!J104)</f>
      </c>
      <c r="I96" s="535">
        <f>IF(G96="はい",VLOOKUP("基準1と5",基準選択肢C,2,FALSE),IF(H96="はい",VLOOKUP("基準1と5",基準選択肢C,2,FALSE),""))</f>
      </c>
      <c r="J96" s="536"/>
      <c r="K96" s="381"/>
      <c r="L96" s="278">
        <f>IF(G96="はい","基準1と5",IF(H96="はい","基準1と5",""))</f>
      </c>
      <c r="M96" s="119"/>
      <c r="N96" s="119"/>
      <c r="O96" s="118"/>
    </row>
    <row r="97" spans="3:15" ht="97.5" customHeight="1">
      <c r="C97" s="482"/>
      <c r="D97" s="483"/>
      <c r="E97" s="600"/>
      <c r="F97" s="89" t="s">
        <v>79</v>
      </c>
      <c r="G97" s="142">
        <f>IF('様式C_研究責任医師'!G106="","",'様式C_研究責任医師'!G106)</f>
      </c>
      <c r="H97" s="142">
        <f>IF('様式C_研究責任医師'!J106="","",'様式C_研究責任医師'!J106)</f>
      </c>
      <c r="I97" s="535">
        <f>IF(G97="はい",VLOOKUP("基準1と6",基準選択肢C,2,FALSE),IF(H97="はい",VLOOKUP("基準1と6",基準選択肢C,2,FALSE),""))</f>
      </c>
      <c r="J97" s="536"/>
      <c r="K97" s="381"/>
      <c r="L97" s="278">
        <f>IF(G97="はい","基準1と6",IF(H97="はい","基準1と6",""))</f>
      </c>
      <c r="M97" s="119"/>
      <c r="N97" s="119"/>
      <c r="O97" s="118"/>
    </row>
    <row r="98" spans="3:15" ht="97.5" customHeight="1">
      <c r="C98" s="462" t="s">
        <v>165</v>
      </c>
      <c r="D98" s="589"/>
      <c r="E98" s="463"/>
      <c r="F98" s="88" t="s">
        <v>78</v>
      </c>
      <c r="G98" s="141">
        <f>IF('様式C_研究責任医師'!G108="","",'様式C_研究責任医師'!G108)</f>
      </c>
      <c r="H98" s="141">
        <f>IF('様式C_研究責任医師'!J108="","",'様式C_研究責任医師'!J108)</f>
      </c>
      <c r="I98" s="535">
        <f>IF(G98="はい",VLOOKUP("基準1と5",基準選択肢C,2,FALSE),IF(H98="はい",VLOOKUP("基準1と5",基準選択肢C,2,FALSE),""))</f>
      </c>
      <c r="J98" s="536"/>
      <c r="K98" s="381"/>
      <c r="L98" s="278">
        <f>IF(G98="はい","基準1と5",IF(H98="はい","基準1と5",""))</f>
      </c>
      <c r="M98" s="119"/>
      <c r="N98" s="119"/>
      <c r="O98" s="118"/>
    </row>
    <row r="99" spans="3:15" ht="97.5" customHeight="1">
      <c r="C99" s="482"/>
      <c r="D99" s="483"/>
      <c r="E99" s="600"/>
      <c r="F99" s="89" t="s">
        <v>79</v>
      </c>
      <c r="G99" s="142">
        <f>IF('様式C_研究責任医師'!G110="","",'様式C_研究責任医師'!G110)</f>
      </c>
      <c r="H99" s="142">
        <f>IF('様式C_研究責任医師'!J110="","",'様式C_研究責任医師'!J110)</f>
      </c>
      <c r="I99" s="535">
        <f>IF(G99="はい",VLOOKUP("基準1と6",基準選択肢C,2,FALSE),IF(H99="はい",VLOOKUP("基準1と6",基準選択肢C,2,FALSE),""))</f>
      </c>
      <c r="J99" s="536"/>
      <c r="K99" s="381"/>
      <c r="L99" s="278">
        <f>IF(G99="はい","基準1と6",IF(H99="はい","基準1と6",""))</f>
      </c>
      <c r="M99" s="119"/>
      <c r="N99" s="119"/>
      <c r="O99" s="118"/>
    </row>
    <row r="100" spans="3:15" ht="97.5" customHeight="1">
      <c r="C100" s="466" t="s">
        <v>164</v>
      </c>
      <c r="D100" s="546"/>
      <c r="E100" s="467"/>
      <c r="F100" s="88" t="s">
        <v>78</v>
      </c>
      <c r="G100" s="143">
        <f>IF('様式C_研究責任医師'!G112="","",'様式C_研究責任医師'!G112)</f>
      </c>
      <c r="H100" s="143">
        <f>IF('様式C_研究責任医師'!J112="","",'様式C_研究責任医師'!J112)</f>
      </c>
      <c r="I100" s="535">
        <f>IF(G100="はい",VLOOKUP("基準1と5",基準選択肢C,2,FALSE),IF(H100="はい",VLOOKUP("基準1と5",基準選択肢C,2,FALSE),""))</f>
      </c>
      <c r="J100" s="536"/>
      <c r="K100" s="381"/>
      <c r="L100" s="278">
        <f>IF(G100="はい","基準1と5",IF(H100="はい","基準1と5",""))</f>
      </c>
      <c r="M100" s="119"/>
      <c r="N100" s="120"/>
      <c r="O100" s="120"/>
    </row>
    <row r="101" spans="3:15" ht="97.5" customHeight="1">
      <c r="C101" s="470"/>
      <c r="D101" s="593"/>
      <c r="E101" s="471"/>
      <c r="F101" s="89" t="s">
        <v>79</v>
      </c>
      <c r="G101" s="143">
        <f>IF('様式C_研究責任医師'!G113="","",'様式C_研究責任医師'!G113)</f>
      </c>
      <c r="H101" s="143">
        <f>IF('様式C_研究責任医師'!J113="","",'様式C_研究責任医師'!J113)</f>
      </c>
      <c r="I101" s="535">
        <f>IF(G101="はい",VLOOKUP("基準1と6",基準選択肢C,2,FALSE),IF(H101="はい",VLOOKUP("基準1と6",基準選択肢C,2,FALSE),""))</f>
      </c>
      <c r="J101" s="536"/>
      <c r="K101" s="381"/>
      <c r="L101" s="278">
        <f>IF(G101="はい","基準1と6",IF(H101="はい","基準1と6",""))</f>
      </c>
      <c r="M101" s="119"/>
      <c r="N101" s="120"/>
      <c r="O101" s="120"/>
    </row>
    <row r="102" spans="3:15" ht="97.5" customHeight="1">
      <c r="C102" s="594" t="s">
        <v>116</v>
      </c>
      <c r="D102" s="595"/>
      <c r="E102" s="596"/>
      <c r="F102" s="88" t="s">
        <v>78</v>
      </c>
      <c r="G102" s="143">
        <f>IF('様式C_研究責任医師'!G114="","",'様式C_研究責任医師'!G114)</f>
      </c>
      <c r="H102" s="143">
        <f>IF('様式C_研究責任医師'!J114="","",'様式C_研究責任医師'!J114)</f>
      </c>
      <c r="I102" s="535">
        <f>IF(G102="はい",VLOOKUP("基準1と5",基準選択肢C,2,FALSE),IF(H102="はい",VLOOKUP("基準1と5",基準選択肢C,2,FALSE),""))</f>
      </c>
      <c r="J102" s="536"/>
      <c r="K102" s="381"/>
      <c r="L102" s="278">
        <f>IF(G102="はい","基準1と5",IF(H102="はい","基準1と5",""))</f>
      </c>
      <c r="M102" s="119"/>
      <c r="N102" s="120"/>
      <c r="O102" s="120"/>
    </row>
    <row r="103" spans="3:15" ht="97.5" customHeight="1">
      <c r="C103" s="597"/>
      <c r="D103" s="598"/>
      <c r="E103" s="599"/>
      <c r="F103" s="89" t="s">
        <v>79</v>
      </c>
      <c r="G103" s="143">
        <f>IF('様式C_研究責任医師'!G115="","",'様式C_研究責任医師'!G115)</f>
      </c>
      <c r="H103" s="143">
        <f>IF('様式C_研究責任医師'!J115="","",'様式C_研究責任医師'!J115)</f>
      </c>
      <c r="I103" s="535">
        <f>IF(G103="はい",VLOOKUP("基準1と6",基準選択肢C,2,FALSE),IF(H103="はい",VLOOKUP("基準1と6",基準選択肢C,2,FALSE),""))</f>
      </c>
      <c r="J103" s="536"/>
      <c r="K103" s="381"/>
      <c r="L103" s="278">
        <f>IF(G103="はい","基準1と6",IF(H103="はい","基準1と6",""))</f>
      </c>
      <c r="M103" s="119"/>
      <c r="N103" s="120"/>
      <c r="O103" s="120"/>
    </row>
    <row r="104" spans="3:15" ht="97.5" customHeight="1">
      <c r="C104" s="462" t="s">
        <v>140</v>
      </c>
      <c r="D104" s="589"/>
      <c r="E104" s="463"/>
      <c r="F104" s="116" t="s">
        <v>78</v>
      </c>
      <c r="G104" s="144">
        <f>IF('様式C_研究責任医師'!G116="","",'様式C_研究責任医師'!G116)</f>
      </c>
      <c r="H104" s="144">
        <f>IF('様式C_研究責任医師'!J116="","",'様式C_研究責任医師'!J116)</f>
      </c>
      <c r="I104" s="535">
        <f>IF(G104="はい",VLOOKUP("基準1と5",基準選択肢C,2,FALSE),IF(H104="はい",VLOOKUP("基準1と5",基準選択肢C,2,FALSE),""))</f>
      </c>
      <c r="J104" s="536"/>
      <c r="K104" s="381"/>
      <c r="L104" s="278">
        <f>IF(G104="はい","基準1と5",IF(H104="はい","基準1と5",""))</f>
      </c>
      <c r="M104" s="119"/>
      <c r="N104" s="120"/>
      <c r="O104" s="120"/>
    </row>
    <row r="105" spans="3:15" ht="97.5" customHeight="1">
      <c r="C105" s="464"/>
      <c r="D105" s="349"/>
      <c r="E105" s="465"/>
      <c r="F105" s="89" t="s">
        <v>79</v>
      </c>
      <c r="G105" s="144">
        <f>IF('様式C_研究責任医師'!G117="","",'様式C_研究責任医師'!G117)</f>
      </c>
      <c r="H105" s="144">
        <f>IF('様式C_研究責任医師'!J117="","",'様式C_研究責任医師'!J117)</f>
      </c>
      <c r="I105" s="535">
        <f>IF(G105="はい",VLOOKUP("基準1と6",基準選択肢C,2,FALSE),IF(H105="はい",VLOOKUP("基準1と6",基準選択肢C,2,FALSE),""))</f>
      </c>
      <c r="J105" s="536"/>
      <c r="K105" s="381"/>
      <c r="L105" s="278">
        <f>IF(G105="はい","基準1と6",IF(H105="はい","基準1と6",""))</f>
      </c>
      <c r="M105" s="119"/>
      <c r="N105" s="119"/>
      <c r="O105" s="119"/>
    </row>
    <row r="106" spans="3:15" ht="19.5" customHeight="1">
      <c r="C106" s="161"/>
      <c r="D106" s="161"/>
      <c r="E106" s="162"/>
      <c r="F106" s="9"/>
      <c r="G106" s="10"/>
      <c r="H106" s="8"/>
      <c r="I106" s="11"/>
      <c r="J106" s="11"/>
      <c r="K106" s="11"/>
      <c r="L106" s="11"/>
      <c r="M106" s="11"/>
      <c r="N106" s="11"/>
      <c r="O106" s="11"/>
    </row>
    <row r="107" spans="5:15" ht="31.5" customHeight="1">
      <c r="E107" s="248" t="s">
        <v>201</v>
      </c>
      <c r="F107" s="93" t="s">
        <v>125</v>
      </c>
      <c r="G107" s="526">
        <f>IF(G28="","",G28)</f>
      </c>
      <c r="H107" s="527"/>
      <c r="I107" s="527"/>
      <c r="J107" s="527"/>
      <c r="K107" s="527"/>
      <c r="L107" s="527"/>
      <c r="M107" s="527"/>
      <c r="N107" s="527"/>
      <c r="O107" s="528"/>
    </row>
    <row r="108" spans="5:15" ht="19.5" customHeight="1">
      <c r="E108" s="160"/>
      <c r="F108" s="2"/>
      <c r="H108" s="2"/>
      <c r="N108" s="1"/>
      <c r="O108" s="1"/>
    </row>
    <row r="109" spans="3:15" ht="21" customHeight="1">
      <c r="C109" s="601" t="s">
        <v>3</v>
      </c>
      <c r="D109" s="538"/>
      <c r="E109" s="538"/>
      <c r="F109" s="602"/>
      <c r="G109" s="62" t="s">
        <v>27</v>
      </c>
      <c r="H109" s="62" t="s">
        <v>28</v>
      </c>
      <c r="I109" s="537" t="s">
        <v>23</v>
      </c>
      <c r="J109" s="538"/>
      <c r="K109" s="539"/>
      <c r="L109" s="485"/>
      <c r="M109" s="584" t="s">
        <v>31</v>
      </c>
      <c r="N109" s="584" t="s">
        <v>54</v>
      </c>
      <c r="O109" s="584" t="s">
        <v>55</v>
      </c>
    </row>
    <row r="110" spans="3:15" ht="21" customHeight="1">
      <c r="C110" s="540"/>
      <c r="D110" s="603"/>
      <c r="E110" s="603"/>
      <c r="F110" s="604"/>
      <c r="G110" s="583" t="s">
        <v>14</v>
      </c>
      <c r="H110" s="583" t="s">
        <v>14</v>
      </c>
      <c r="I110" s="540"/>
      <c r="J110" s="541"/>
      <c r="K110" s="542"/>
      <c r="L110" s="487"/>
      <c r="M110" s="585"/>
      <c r="N110" s="587"/>
      <c r="O110" s="587"/>
    </row>
    <row r="111" spans="3:15" ht="36.75" customHeight="1">
      <c r="C111" s="543"/>
      <c r="D111" s="544"/>
      <c r="E111" s="544"/>
      <c r="F111" s="605"/>
      <c r="G111" s="583"/>
      <c r="H111" s="583"/>
      <c r="I111" s="543"/>
      <c r="J111" s="544"/>
      <c r="K111" s="545"/>
      <c r="L111" s="489"/>
      <c r="M111" s="586"/>
      <c r="N111" s="588"/>
      <c r="O111" s="588"/>
    </row>
    <row r="112" spans="3:15" ht="33.75" customHeight="1">
      <c r="C112" s="462" t="s">
        <v>122</v>
      </c>
      <c r="D112" s="589"/>
      <c r="E112" s="477"/>
      <c r="F112" s="485"/>
      <c r="G112" s="590">
        <f>IF('様式C_研究責任医師'!G124="","",'様式C_研究責任医師'!G124)</f>
      </c>
      <c r="H112" s="590">
        <f>IF('様式C_研究責任医師'!J124="","",'様式C_研究責任医師'!J124)</f>
      </c>
      <c r="I112" s="606">
        <f>IF(G112="はい",VLOOKUP("基準1",基準選択肢C,2,FALSE),IF(H112="はい",VLOOKUP("基準1",基準選択肢C,2,FALSE),""))</f>
      </c>
      <c r="J112" s="607"/>
      <c r="K112" s="485"/>
      <c r="L112" s="612">
        <f>IF(G112="はい","基準1",IF(H112="はい","基準1",""))</f>
      </c>
      <c r="M112" s="529"/>
      <c r="N112" s="529"/>
      <c r="O112" s="532"/>
    </row>
    <row r="113" spans="3:15" ht="33.75" customHeight="1">
      <c r="C113" s="479"/>
      <c r="D113" s="480"/>
      <c r="E113" s="480"/>
      <c r="F113" s="487"/>
      <c r="G113" s="591"/>
      <c r="H113" s="591"/>
      <c r="I113" s="608"/>
      <c r="J113" s="609"/>
      <c r="K113" s="487"/>
      <c r="L113" s="613"/>
      <c r="M113" s="533"/>
      <c r="N113" s="530"/>
      <c r="O113" s="424"/>
    </row>
    <row r="114" spans="3:15" ht="33.75" customHeight="1">
      <c r="C114" s="482"/>
      <c r="D114" s="483"/>
      <c r="E114" s="483"/>
      <c r="F114" s="489"/>
      <c r="G114" s="592"/>
      <c r="H114" s="592"/>
      <c r="I114" s="610"/>
      <c r="J114" s="611"/>
      <c r="K114" s="489"/>
      <c r="L114" s="614"/>
      <c r="M114" s="534"/>
      <c r="N114" s="531"/>
      <c r="O114" s="425"/>
    </row>
    <row r="115" spans="3:15" ht="97.5" customHeight="1">
      <c r="C115" s="462" t="s">
        <v>162</v>
      </c>
      <c r="D115" s="589"/>
      <c r="E115" s="463"/>
      <c r="F115" s="88" t="s">
        <v>78</v>
      </c>
      <c r="G115" s="141">
        <f>IF('様式C_研究責任医師'!G127="","",'様式C_研究責任医師'!G127)</f>
      </c>
      <c r="H115" s="141">
        <f>IF('様式C_研究責任医師'!J127="","",'様式C_研究責任医師'!J127)</f>
      </c>
      <c r="I115" s="535">
        <f>IF(G115="はい",VLOOKUP("基準1と5",基準選択肢C,2,FALSE),IF(H115="はい",VLOOKUP("基準1と5",基準選択肢C,2,FALSE),""))</f>
      </c>
      <c r="J115" s="536"/>
      <c r="K115" s="381"/>
      <c r="L115" s="277">
        <f>IF(G115="はい","基準1と5",IF(H115="はい","基準1と5",""))</f>
      </c>
      <c r="M115" s="119"/>
      <c r="N115" s="119"/>
      <c r="O115" s="118"/>
    </row>
    <row r="116" spans="3:15" ht="97.5" customHeight="1">
      <c r="C116" s="482"/>
      <c r="D116" s="483"/>
      <c r="E116" s="600"/>
      <c r="F116" s="89" t="s">
        <v>79</v>
      </c>
      <c r="G116" s="142">
        <f>IF('様式C_研究責任医師'!G129="","",'様式C_研究責任医師'!G129)</f>
      </c>
      <c r="H116" s="142">
        <f>IF('様式C_研究責任医師'!J129="","",'様式C_研究責任医師'!J129)</f>
      </c>
      <c r="I116" s="535">
        <f>IF(G116="はい",VLOOKUP("基準1と6",基準選択肢C,2,FALSE),IF(H116="はい",VLOOKUP("基準1と6",基準選択肢C,2,FALSE),""))</f>
      </c>
      <c r="J116" s="536"/>
      <c r="K116" s="381"/>
      <c r="L116" s="277">
        <f>IF(G116="はい","基準1と6",IF(H116="はい","基準1と6",""))</f>
      </c>
      <c r="M116" s="119"/>
      <c r="N116" s="119"/>
      <c r="O116" s="118"/>
    </row>
    <row r="117" spans="3:15" ht="97.5" customHeight="1">
      <c r="C117" s="462" t="s">
        <v>163</v>
      </c>
      <c r="D117" s="589"/>
      <c r="E117" s="463"/>
      <c r="F117" s="88" t="s">
        <v>78</v>
      </c>
      <c r="G117" s="141">
        <f>IF('様式C_研究責任医師'!G131="","",'様式C_研究責任医師'!G1311)</f>
      </c>
      <c r="H117" s="141">
        <f>IF('様式C_研究責任医師'!J131="","",'様式C_研究責任医師'!J1311)</f>
      </c>
      <c r="I117" s="535">
        <f>IF(G117="はい",VLOOKUP("基準1と5",基準選択肢C,2,FALSE),IF(H117="はい",VLOOKUP("基準1と5",基準選択肢C,2,FALSE),""))</f>
      </c>
      <c r="J117" s="536"/>
      <c r="K117" s="381"/>
      <c r="L117" s="277">
        <f>IF(G117="はい","基準1と5",IF(H117="はい","基準1と5",""))</f>
      </c>
      <c r="M117" s="119"/>
      <c r="N117" s="119"/>
      <c r="O117" s="118"/>
    </row>
    <row r="118" spans="3:15" ht="97.5" customHeight="1">
      <c r="C118" s="482"/>
      <c r="D118" s="483"/>
      <c r="E118" s="600"/>
      <c r="F118" s="89" t="s">
        <v>79</v>
      </c>
      <c r="G118" s="142">
        <f>IF('様式C_研究責任医師'!G133="","",'様式C_研究責任医師'!G133)</f>
      </c>
      <c r="H118" s="142">
        <f>IF('様式C_研究責任医師'!J133="","",'様式C_研究責任医師'!J133)</f>
      </c>
      <c r="I118" s="535">
        <f>IF(G118="はい",VLOOKUP("基準1と6",基準選択肢C,2,FALSE),IF(H118="はい",VLOOKUP("基準1と6",基準選択肢C,2,FALSE),""))</f>
      </c>
      <c r="J118" s="536"/>
      <c r="K118" s="381"/>
      <c r="L118" s="277">
        <f>IF(G118="はい","基準1と6",IF(H118="はい","基準1と6",""))</f>
      </c>
      <c r="M118" s="119"/>
      <c r="N118" s="119"/>
      <c r="O118" s="118"/>
    </row>
    <row r="119" spans="3:15" ht="97.5" customHeight="1">
      <c r="C119" s="466" t="s">
        <v>142</v>
      </c>
      <c r="D119" s="546"/>
      <c r="E119" s="467"/>
      <c r="F119" s="88" t="s">
        <v>78</v>
      </c>
      <c r="G119" s="143">
        <f>IF('様式C_研究責任医師'!G135="","",'様式C_研究責任医師'!G135)</f>
      </c>
      <c r="H119" s="143">
        <f>IF('様式C_研究責任医師'!J135="","",'様式C_研究責任医師'!J135)</f>
      </c>
      <c r="I119" s="535">
        <f>IF(G119="はい",VLOOKUP("基準1と5",基準選択肢C,2,FALSE),IF(H119="はい",VLOOKUP("基準1と5",基準選択肢C,2,FALSE),""))</f>
      </c>
      <c r="J119" s="536"/>
      <c r="K119" s="381"/>
      <c r="L119" s="277">
        <f>IF(G119="はい","基準1と5",IF(H119="はい","基準1と5",""))</f>
      </c>
      <c r="M119" s="119"/>
      <c r="N119" s="120"/>
      <c r="O119" s="120"/>
    </row>
    <row r="120" spans="3:15" ht="97.5" customHeight="1">
      <c r="C120" s="470"/>
      <c r="D120" s="593"/>
      <c r="E120" s="471"/>
      <c r="F120" s="89" t="s">
        <v>79</v>
      </c>
      <c r="G120" s="143">
        <f>IF('様式C_研究責任医師'!G136="","",'様式C_研究責任医師'!G136)</f>
      </c>
      <c r="H120" s="143">
        <f>IF('様式C_研究責任医師'!J136="","",'様式C_研究責任医師'!J136)</f>
      </c>
      <c r="I120" s="535">
        <f>IF(G120="はい",VLOOKUP("基準1と6",基準選択肢C,2,FALSE),IF(H120="はい",VLOOKUP("基準1と6",基準選択肢C,2,FALSE),""))</f>
      </c>
      <c r="J120" s="536"/>
      <c r="K120" s="381"/>
      <c r="L120" s="277">
        <f>IF(G120="はい","基準1と6",IF(H120="はい","基準1と6",""))</f>
      </c>
      <c r="M120" s="119"/>
      <c r="N120" s="120"/>
      <c r="O120" s="120"/>
    </row>
    <row r="121" spans="3:15" ht="97.5" customHeight="1">
      <c r="C121" s="594" t="s">
        <v>116</v>
      </c>
      <c r="D121" s="595"/>
      <c r="E121" s="596"/>
      <c r="F121" s="88" t="s">
        <v>78</v>
      </c>
      <c r="G121" s="143">
        <f>IF('様式C_研究責任医師'!G137="","",'様式C_研究責任医師'!G137)</f>
      </c>
      <c r="H121" s="143">
        <f>IF('様式C_研究責任医師'!J137="","",'様式C_研究責任医師'!J137)</f>
      </c>
      <c r="I121" s="535">
        <f>IF(G121="はい",VLOOKUP("基準1と5",基準選択肢C,2,FALSE),IF(H121="はい",VLOOKUP("基準1と5",基準選択肢C,2,FALSE),""))</f>
      </c>
      <c r="J121" s="536"/>
      <c r="K121" s="381"/>
      <c r="L121" s="277">
        <f>IF(G121="はい","基準1と5",IF(H121="はい","基準1と5",""))</f>
      </c>
      <c r="M121" s="119"/>
      <c r="N121" s="120"/>
      <c r="O121" s="121"/>
    </row>
    <row r="122" spans="3:15" ht="97.5" customHeight="1">
      <c r="C122" s="597"/>
      <c r="D122" s="598"/>
      <c r="E122" s="599"/>
      <c r="F122" s="89" t="s">
        <v>79</v>
      </c>
      <c r="G122" s="143">
        <f>IF('様式C_研究責任医師'!G138="","",'様式C_研究責任医師'!G138)</f>
      </c>
      <c r="H122" s="143">
        <f>IF('様式C_研究責任医師'!J138="","",'様式C_研究責任医師'!J138)</f>
      </c>
      <c r="I122" s="535">
        <f>IF(G122="はい",VLOOKUP("基準1と6",基準選択肢C,2,FALSE),IF(H122="はい",VLOOKUP("基準1と6",基準選択肢C,2,FALSE),""))</f>
      </c>
      <c r="J122" s="536"/>
      <c r="K122" s="381"/>
      <c r="L122" s="277">
        <f>IF(G122="はい","基準1と6",IF(H122="はい","基準1と6",""))</f>
      </c>
      <c r="M122" s="119"/>
      <c r="N122" s="120"/>
      <c r="O122" s="120"/>
    </row>
    <row r="123" spans="3:15" ht="97.5" customHeight="1">
      <c r="C123" s="462" t="s">
        <v>140</v>
      </c>
      <c r="D123" s="589"/>
      <c r="E123" s="463"/>
      <c r="F123" s="116" t="s">
        <v>78</v>
      </c>
      <c r="G123" s="144">
        <f>IF('様式C_研究責任医師'!G139="","",'様式C_研究責任医師'!G139)</f>
      </c>
      <c r="H123" s="144">
        <f>IF('様式C_研究責任医師'!J139="","",'様式C_研究責任医師'!J139)</f>
      </c>
      <c r="I123" s="535">
        <f>IF(G123="はい",VLOOKUP("基準1と5",基準選択肢C,2,FALSE),IF(H123="はい",VLOOKUP("基準1と5",基準選択肢C,2,FALSE),""))</f>
      </c>
      <c r="J123" s="536"/>
      <c r="K123" s="381"/>
      <c r="L123" s="277">
        <f>IF(G123="はい","基準1と5",IF(H123="はい","基準1と5",""))</f>
      </c>
      <c r="M123" s="119"/>
      <c r="N123" s="120"/>
      <c r="O123" s="120"/>
    </row>
    <row r="124" spans="3:15" ht="97.5" customHeight="1">
      <c r="C124" s="464"/>
      <c r="D124" s="349"/>
      <c r="E124" s="465"/>
      <c r="F124" s="89" t="s">
        <v>79</v>
      </c>
      <c r="G124" s="144">
        <f>IF('様式C_研究責任医師'!G140="","",'様式C_研究責任医師'!G140)</f>
      </c>
      <c r="H124" s="144">
        <f>IF('様式C_研究責任医師'!J140="","",'様式C_研究責任医師'!J140)</f>
      </c>
      <c r="I124" s="535">
        <f>IF(G124="はい",VLOOKUP("基準1と6",基準選択肢C,2,FALSE),IF(H124="はい",VLOOKUP("基準1と6",基準選択肢C,2,FALSE),""))</f>
      </c>
      <c r="J124" s="536"/>
      <c r="K124" s="381"/>
      <c r="L124" s="277">
        <f>IF(G124="はい","基準1と6",IF(H124="はい","基準1と6",""))</f>
      </c>
      <c r="M124" s="119"/>
      <c r="N124" s="119"/>
      <c r="O124" s="119"/>
    </row>
    <row r="125" spans="3:15" ht="10.5" customHeight="1">
      <c r="C125" s="161"/>
      <c r="D125" s="161"/>
      <c r="E125" s="162"/>
      <c r="F125" s="9"/>
      <c r="G125" s="10"/>
      <c r="H125" s="8"/>
      <c r="I125" s="11"/>
      <c r="J125" s="11"/>
      <c r="K125" s="11"/>
      <c r="L125" s="11"/>
      <c r="M125" s="11"/>
      <c r="N125" s="11"/>
      <c r="O125" s="11"/>
    </row>
  </sheetData>
  <sheetProtection sheet="1" objects="1" scenarios="1" formatCells="0" selectLockedCells="1"/>
  <mergeCells count="188">
    <mergeCell ref="F1:J1"/>
    <mergeCell ref="C121:E122"/>
    <mergeCell ref="I121:K121"/>
    <mergeCell ref="I122:K122"/>
    <mergeCell ref="C123:E124"/>
    <mergeCell ref="I123:K123"/>
    <mergeCell ref="I124:K124"/>
    <mergeCell ref="C117:E118"/>
    <mergeCell ref="I117:K117"/>
    <mergeCell ref="I118:K118"/>
    <mergeCell ref="C119:E120"/>
    <mergeCell ref="I119:K119"/>
    <mergeCell ref="I120:K120"/>
    <mergeCell ref="G107:O107"/>
    <mergeCell ref="C109:F111"/>
    <mergeCell ref="M109:M111"/>
    <mergeCell ref="N109:N111"/>
    <mergeCell ref="O109:O111"/>
    <mergeCell ref="G110:G111"/>
    <mergeCell ref="H110:H111"/>
    <mergeCell ref="I102:K102"/>
    <mergeCell ref="I103:K103"/>
    <mergeCell ref="N112:N114"/>
    <mergeCell ref="O112:O114"/>
    <mergeCell ref="M112:M114"/>
    <mergeCell ref="L112:L114"/>
    <mergeCell ref="I109:L111"/>
    <mergeCell ref="C115:E116"/>
    <mergeCell ref="I115:K115"/>
    <mergeCell ref="I116:K116"/>
    <mergeCell ref="C112:F114"/>
    <mergeCell ref="G112:G114"/>
    <mergeCell ref="H112:H114"/>
    <mergeCell ref="I112:K114"/>
    <mergeCell ref="C96:E97"/>
    <mergeCell ref="I96:K96"/>
    <mergeCell ref="I97:K97"/>
    <mergeCell ref="C93:F95"/>
    <mergeCell ref="G93:G95"/>
    <mergeCell ref="H93:H95"/>
    <mergeCell ref="I93:K95"/>
    <mergeCell ref="C104:E105"/>
    <mergeCell ref="I104:K104"/>
    <mergeCell ref="I105:K105"/>
    <mergeCell ref="C98:E99"/>
    <mergeCell ref="I98:K98"/>
    <mergeCell ref="I99:K99"/>
    <mergeCell ref="C100:E101"/>
    <mergeCell ref="I100:K100"/>
    <mergeCell ref="I101:K101"/>
    <mergeCell ref="C102:E103"/>
    <mergeCell ref="C90:F92"/>
    <mergeCell ref="M90:M92"/>
    <mergeCell ref="N90:N92"/>
    <mergeCell ref="O90:O92"/>
    <mergeCell ref="G91:G92"/>
    <mergeCell ref="H91:H92"/>
    <mergeCell ref="I90:L92"/>
    <mergeCell ref="C83:E84"/>
    <mergeCell ref="I83:K83"/>
    <mergeCell ref="I84:K84"/>
    <mergeCell ref="C85:E86"/>
    <mergeCell ref="I85:K85"/>
    <mergeCell ref="I86:K86"/>
    <mergeCell ref="C79:E80"/>
    <mergeCell ref="I79:K79"/>
    <mergeCell ref="I80:K80"/>
    <mergeCell ref="C81:E82"/>
    <mergeCell ref="I81:K81"/>
    <mergeCell ref="I82:K82"/>
    <mergeCell ref="C77:E78"/>
    <mergeCell ref="I77:K77"/>
    <mergeCell ref="I78:K78"/>
    <mergeCell ref="C74:F76"/>
    <mergeCell ref="G74:G76"/>
    <mergeCell ref="H74:H76"/>
    <mergeCell ref="I74:K76"/>
    <mergeCell ref="C71:F73"/>
    <mergeCell ref="M71:M73"/>
    <mergeCell ref="N71:N73"/>
    <mergeCell ref="O71:O73"/>
    <mergeCell ref="G72:G73"/>
    <mergeCell ref="H72:H73"/>
    <mergeCell ref="I71:L73"/>
    <mergeCell ref="C64:E65"/>
    <mergeCell ref="I64:K64"/>
    <mergeCell ref="I65:K65"/>
    <mergeCell ref="C66:E67"/>
    <mergeCell ref="I66:K66"/>
    <mergeCell ref="I67:K67"/>
    <mergeCell ref="C60:E61"/>
    <mergeCell ref="I60:K60"/>
    <mergeCell ref="I61:K61"/>
    <mergeCell ref="C62:E63"/>
    <mergeCell ref="I62:K62"/>
    <mergeCell ref="I63:K63"/>
    <mergeCell ref="C58:E59"/>
    <mergeCell ref="I58:K58"/>
    <mergeCell ref="I59:K59"/>
    <mergeCell ref="C55:F57"/>
    <mergeCell ref="G55:G57"/>
    <mergeCell ref="H55:H57"/>
    <mergeCell ref="I55:K57"/>
    <mergeCell ref="C52:F54"/>
    <mergeCell ref="M52:M54"/>
    <mergeCell ref="N52:N54"/>
    <mergeCell ref="O52:O54"/>
    <mergeCell ref="G53:G54"/>
    <mergeCell ref="H53:H54"/>
    <mergeCell ref="I52:L54"/>
    <mergeCell ref="G20:H20"/>
    <mergeCell ref="G21:H21"/>
    <mergeCell ref="C39:E40"/>
    <mergeCell ref="C36:F38"/>
    <mergeCell ref="C33:F35"/>
    <mergeCell ref="G31:O31"/>
    <mergeCell ref="I36:K38"/>
    <mergeCell ref="I39:K39"/>
    <mergeCell ref="J28:O28"/>
    <mergeCell ref="G28:I28"/>
    <mergeCell ref="C47:E48"/>
    <mergeCell ref="I41:K41"/>
    <mergeCell ref="G36:G38"/>
    <mergeCell ref="H36:H38"/>
    <mergeCell ref="C43:E44"/>
    <mergeCell ref="C45:E46"/>
    <mergeCell ref="I42:K42"/>
    <mergeCell ref="I48:K48"/>
    <mergeCell ref="C41:E42"/>
    <mergeCell ref="I47:K47"/>
    <mergeCell ref="H34:H35"/>
    <mergeCell ref="M36:M38"/>
    <mergeCell ref="M33:M35"/>
    <mergeCell ref="N33:N35"/>
    <mergeCell ref="O33:O35"/>
    <mergeCell ref="G34:G35"/>
    <mergeCell ref="O36:O38"/>
    <mergeCell ref="L36:L38"/>
    <mergeCell ref="N36:N38"/>
    <mergeCell ref="J24:O24"/>
    <mergeCell ref="J25:O25"/>
    <mergeCell ref="J26:O26"/>
    <mergeCell ref="J27:O27"/>
    <mergeCell ref="G24:I24"/>
    <mergeCell ref="G25:I25"/>
    <mergeCell ref="G26:I26"/>
    <mergeCell ref="G27:I27"/>
    <mergeCell ref="G17:H17"/>
    <mergeCell ref="D7:E7"/>
    <mergeCell ref="D10:E10"/>
    <mergeCell ref="D11:E11"/>
    <mergeCell ref="C3:O4"/>
    <mergeCell ref="D9:E9"/>
    <mergeCell ref="L13:O21"/>
    <mergeCell ref="K6:L6"/>
    <mergeCell ref="G18:H18"/>
    <mergeCell ref="G19:H19"/>
    <mergeCell ref="C24:E28"/>
    <mergeCell ref="C30:E30"/>
    <mergeCell ref="K7:L7"/>
    <mergeCell ref="M6:O6"/>
    <mergeCell ref="M7:O7"/>
    <mergeCell ref="D5:G6"/>
    <mergeCell ref="G13:H13"/>
    <mergeCell ref="G14:H14"/>
    <mergeCell ref="G15:H15"/>
    <mergeCell ref="G16:H16"/>
    <mergeCell ref="L55:L57"/>
    <mergeCell ref="L74:L76"/>
    <mergeCell ref="G50:O50"/>
    <mergeCell ref="N55:N57"/>
    <mergeCell ref="O55:O57"/>
    <mergeCell ref="M55:M57"/>
    <mergeCell ref="I40:K40"/>
    <mergeCell ref="I33:L35"/>
    <mergeCell ref="I43:K43"/>
    <mergeCell ref="I44:K44"/>
    <mergeCell ref="I45:K45"/>
    <mergeCell ref="I46:K46"/>
    <mergeCell ref="L93:L95"/>
    <mergeCell ref="G69:O69"/>
    <mergeCell ref="G88:O88"/>
    <mergeCell ref="N93:N95"/>
    <mergeCell ref="O93:O95"/>
    <mergeCell ref="N74:N76"/>
    <mergeCell ref="O74:O76"/>
    <mergeCell ref="M74:M76"/>
    <mergeCell ref="M93:M95"/>
  </mergeCells>
  <conditionalFormatting sqref="D9:E11">
    <cfRule type="expression" priority="173" dxfId="1">
      <formula>D9=""</formula>
    </cfRule>
  </conditionalFormatting>
  <conditionalFormatting sqref="C14:E21">
    <cfRule type="expression" priority="172" dxfId="1">
      <formula>C14=""</formula>
    </cfRule>
  </conditionalFormatting>
  <conditionalFormatting sqref="G31:O31">
    <cfRule type="expression" priority="149" dxfId="1">
      <formula>G31=""</formula>
    </cfRule>
  </conditionalFormatting>
  <conditionalFormatting sqref="G14:G21 I14:J21">
    <cfRule type="expression" priority="148" dxfId="1">
      <formula>G14=""</formula>
    </cfRule>
  </conditionalFormatting>
  <conditionalFormatting sqref="G50:O50">
    <cfRule type="expression" priority="117" dxfId="1">
      <formula>G50=""</formula>
    </cfRule>
  </conditionalFormatting>
  <conditionalFormatting sqref="G69:O69">
    <cfRule type="expression" priority="86" dxfId="1">
      <formula>G69=""</formula>
    </cfRule>
  </conditionalFormatting>
  <conditionalFormatting sqref="G88:O88">
    <cfRule type="expression" priority="55" dxfId="1">
      <formula>G88=""</formula>
    </cfRule>
  </conditionalFormatting>
  <conditionalFormatting sqref="G107:O107">
    <cfRule type="expression" priority="24" dxfId="1">
      <formula>G107=""</formula>
    </cfRule>
  </conditionalFormatting>
  <conditionalFormatting sqref="D5:G6">
    <cfRule type="expression" priority="23" dxfId="1">
      <formula>$D$5=""</formula>
    </cfRule>
  </conditionalFormatting>
  <conditionalFormatting sqref="D7:E7">
    <cfRule type="expression" priority="22" dxfId="1">
      <formula>$D$7=""</formula>
    </cfRule>
  </conditionalFormatting>
  <conditionalFormatting sqref="J24:J28">
    <cfRule type="expression" priority="21" dxfId="1">
      <formula>$G24=""</formula>
    </cfRule>
  </conditionalFormatting>
  <conditionalFormatting sqref="J24:J28">
    <cfRule type="expression" priority="20" dxfId="1">
      <formula>$G24="なし"</formula>
    </cfRule>
  </conditionalFormatting>
  <conditionalFormatting sqref="G24:I28">
    <cfRule type="expression" priority="19" dxfId="1">
      <formula>G24=""</formula>
    </cfRule>
  </conditionalFormatting>
  <conditionalFormatting sqref="G36:H48 G55:H67 G74:H86 G93:H105 G112:H124">
    <cfRule type="expression" priority="18" dxfId="1">
      <formula>G36=""</formula>
    </cfRule>
  </conditionalFormatting>
  <conditionalFormatting sqref="I36:N36 I55:N55 I74:N74 I93:N93 I112:N112 I39:N48 I37:K38 M37:N38 I58:N67 I56:K57 M56:N57 I77:N86 I75:K76 M75:N76 I96:N105 I94:K95 M94:N95 I115:N124 I113:K114 M113:N114">
    <cfRule type="expression" priority="15" dxfId="15">
      <formula>$G36="はい"</formula>
    </cfRule>
    <cfRule type="expression" priority="16" dxfId="15">
      <formula>$H36="はい"</formula>
    </cfRule>
    <cfRule type="expression" priority="17" dxfId="1">
      <formula>$G36=$H36</formula>
    </cfRule>
  </conditionalFormatting>
  <conditionalFormatting sqref="O36:O48 O55:O67 O74:O86 O93:O105 O112:O124">
    <cfRule type="expression" priority="2" dxfId="1">
      <formula>$N36="確認済"</formula>
    </cfRule>
    <cfRule type="expression" priority="10" dxfId="0">
      <formula>O36&lt;&gt;""</formula>
    </cfRule>
    <cfRule type="expression" priority="11" dxfId="17">
      <formula>$G36="はい"</formula>
    </cfRule>
    <cfRule type="expression" priority="12" dxfId="17">
      <formula>$H36="はい"</formula>
    </cfRule>
    <cfRule type="expression" priority="13" dxfId="1">
      <formula>$G36=$H36</formula>
    </cfRule>
  </conditionalFormatting>
  <conditionalFormatting sqref="M6:M7">
    <cfRule type="expression" priority="9" dxfId="17">
      <formula>M6=""</formula>
    </cfRule>
  </conditionalFormatting>
  <conditionalFormatting sqref="G36:O36 G39:O48 G37:K38 M37:O38">
    <cfRule type="expression" priority="8" dxfId="1">
      <formula>$G$31=""</formula>
    </cfRule>
  </conditionalFormatting>
  <conditionalFormatting sqref="G55:O55 G58:O67 G56:K57 M56:O57">
    <cfRule type="expression" priority="7" dxfId="1">
      <formula>$G$50=""</formula>
    </cfRule>
  </conditionalFormatting>
  <conditionalFormatting sqref="G74:O74 G77:O86 G75:K76 M75:O76">
    <cfRule type="expression" priority="6" dxfId="1">
      <formula>$G$69=""</formula>
    </cfRule>
  </conditionalFormatting>
  <conditionalFormatting sqref="G93:O93 G96:O105 G94:K95 M94:O95">
    <cfRule type="expression" priority="5" dxfId="1">
      <formula>$G$88=""</formula>
    </cfRule>
  </conditionalFormatting>
  <conditionalFormatting sqref="G112:O112 G115:O124 G113:K114 M113:O114">
    <cfRule type="expression" priority="4" dxfId="1">
      <formula>$G$107=""</formula>
    </cfRule>
  </conditionalFormatting>
  <conditionalFormatting sqref="I36:N48 I55:N67 I74:N86 I93:N105 I112:N124">
    <cfRule type="expression" priority="14" dxfId="0">
      <formula>I36&lt;&gt;""</formula>
    </cfRule>
  </conditionalFormatting>
  <conditionalFormatting sqref="L13:O21">
    <cfRule type="expression" priority="1" dxfId="1">
      <formula>$L$13=""</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E16">
      <selection activeCell="L6" sqref="L6:O6"/>
    </sheetView>
  </sheetViews>
  <sheetFormatPr defaultColWidth="8.8515625" defaultRowHeight="15"/>
  <cols>
    <col min="1" max="1" width="2.00390625" style="70" customWidth="1"/>
    <col min="2" max="2" width="2.140625" style="70" customWidth="1"/>
    <col min="3" max="3" width="22.421875" style="84" customWidth="1"/>
    <col min="4" max="5" width="28.140625" style="84" customWidth="1"/>
    <col min="6" max="6" width="16.8515625" style="84" customWidth="1"/>
    <col min="7" max="8" width="11.8515625" style="70" customWidth="1"/>
    <col min="9" max="9" width="13.00390625" style="76" customWidth="1"/>
    <col min="10" max="10" width="29.140625" style="76" customWidth="1"/>
    <col min="11" max="11" width="45.57421875" style="76" customWidth="1"/>
    <col min="12" max="12" width="13.7109375" style="76" customWidth="1"/>
    <col min="13" max="14" width="12.421875" style="76" customWidth="1"/>
    <col min="15" max="15" width="33.421875" style="76" customWidth="1"/>
    <col min="16" max="16" width="5.00390625" style="70" customWidth="1"/>
    <col min="17" max="16384" width="8.8515625" style="70" customWidth="1"/>
  </cols>
  <sheetData>
    <row r="1" spans="3:16" ht="49.5" customHeight="1">
      <c r="C1" s="240"/>
      <c r="D1" s="240"/>
      <c r="E1" s="448" t="s">
        <v>176</v>
      </c>
      <c r="F1" s="448"/>
      <c r="G1" s="448"/>
      <c r="H1" s="448"/>
      <c r="I1" s="448"/>
      <c r="J1" s="448"/>
      <c r="K1" s="448"/>
      <c r="L1" s="448"/>
      <c r="M1" s="448"/>
      <c r="N1" s="240"/>
      <c r="O1" s="149" t="s">
        <v>156</v>
      </c>
      <c r="P1" s="240"/>
    </row>
    <row r="2" spans="3:16" ht="31.5" customHeight="1">
      <c r="C2" s="71" t="s">
        <v>47</v>
      </c>
      <c r="D2" s="71"/>
      <c r="E2" s="72"/>
      <c r="F2" s="72"/>
      <c r="G2" s="72"/>
      <c r="H2" s="72"/>
      <c r="I2" s="72"/>
      <c r="J2" s="72"/>
      <c r="K2" s="72"/>
      <c r="L2" s="72"/>
      <c r="M2" s="72"/>
      <c r="N2" s="72"/>
      <c r="O2" s="149"/>
      <c r="P2" s="72"/>
    </row>
    <row r="3" spans="3:16" ht="35.25" customHeight="1">
      <c r="C3" s="635" t="s">
        <v>152</v>
      </c>
      <c r="D3" s="636"/>
      <c r="E3" s="636"/>
      <c r="F3" s="636"/>
      <c r="G3" s="636"/>
      <c r="H3" s="636"/>
      <c r="I3" s="636"/>
      <c r="J3" s="636"/>
      <c r="K3" s="636"/>
      <c r="L3" s="636"/>
      <c r="M3" s="636"/>
      <c r="N3" s="636"/>
      <c r="O3" s="636"/>
      <c r="P3" s="74"/>
    </row>
    <row r="4" spans="3:15" ht="35.25" customHeight="1">
      <c r="C4" s="636"/>
      <c r="D4" s="636"/>
      <c r="E4" s="636"/>
      <c r="F4" s="636"/>
      <c r="G4" s="636"/>
      <c r="H4" s="636"/>
      <c r="I4" s="636"/>
      <c r="J4" s="636"/>
      <c r="K4" s="636"/>
      <c r="L4" s="636"/>
      <c r="M4" s="636"/>
      <c r="N4" s="636"/>
      <c r="O4" s="636"/>
    </row>
    <row r="5" spans="4:15" ht="17.25" customHeight="1">
      <c r="D5" s="639">
        <f>IF('様式B'!D8="","",'様式B'!D8)</f>
      </c>
      <c r="E5" s="629"/>
      <c r="F5" s="542"/>
      <c r="G5" s="542"/>
      <c r="H5" s="542"/>
      <c r="I5" s="70"/>
      <c r="J5" s="72"/>
      <c r="K5" s="72"/>
      <c r="L5" s="72"/>
      <c r="M5" s="72"/>
      <c r="N5" s="72"/>
      <c r="O5" s="72"/>
    </row>
    <row r="6" spans="3:15" ht="45.75" customHeight="1">
      <c r="C6" s="150" t="s">
        <v>4</v>
      </c>
      <c r="D6" s="631"/>
      <c r="E6" s="631"/>
      <c r="F6" s="545"/>
      <c r="G6" s="545"/>
      <c r="H6" s="545"/>
      <c r="I6" s="70"/>
      <c r="K6" s="113" t="s">
        <v>43</v>
      </c>
      <c r="L6" s="558"/>
      <c r="M6" s="559"/>
      <c r="N6" s="559"/>
      <c r="O6" s="560"/>
    </row>
    <row r="7" spans="3:15" ht="45.75" customHeight="1">
      <c r="C7" s="150" t="s">
        <v>46</v>
      </c>
      <c r="D7" s="633">
        <f>IF('様式C_研究責任医師'!M7="","",'様式B'!J8)</f>
      </c>
      <c r="E7" s="634"/>
      <c r="F7" s="250"/>
      <c r="G7" s="75"/>
      <c r="I7" s="70"/>
      <c r="K7" s="113" t="s">
        <v>26</v>
      </c>
      <c r="L7" s="558"/>
      <c r="M7" s="559"/>
      <c r="N7" s="559"/>
      <c r="O7" s="560"/>
    </row>
    <row r="8" spans="3:15" ht="36.75" customHeight="1">
      <c r="C8" s="151" t="s">
        <v>59</v>
      </c>
      <c r="D8" s="152"/>
      <c r="E8" s="152"/>
      <c r="F8" s="152"/>
      <c r="G8" s="75"/>
      <c r="I8" s="70"/>
      <c r="J8" s="122"/>
      <c r="K8" s="122"/>
      <c r="L8" s="122"/>
      <c r="M8" s="122"/>
      <c r="N8" s="122"/>
      <c r="O8" s="122"/>
    </row>
    <row r="9" spans="3:15" ht="36.75" customHeight="1">
      <c r="C9" s="242" t="s">
        <v>25</v>
      </c>
      <c r="D9" s="567">
        <f>IF('様式C_研究分担医師等'!L5="","",'様式C_研究分担医師等'!L5)</f>
      </c>
      <c r="E9" s="568"/>
      <c r="F9" s="152"/>
      <c r="G9" s="75"/>
      <c r="I9" s="70"/>
      <c r="J9" s="281" t="s">
        <v>136</v>
      </c>
      <c r="K9" s="281"/>
      <c r="L9" s="122"/>
      <c r="M9" s="122"/>
      <c r="N9" s="122"/>
      <c r="O9" s="122"/>
    </row>
    <row r="10" spans="3:15" ht="36.75" customHeight="1">
      <c r="C10" s="242" t="s">
        <v>58</v>
      </c>
      <c r="D10" s="567">
        <f>IF('様式C_研究分担医師等'!L7="","",'様式C_研究分担医師等'!L7)</f>
      </c>
      <c r="E10" s="568"/>
      <c r="F10" s="250"/>
      <c r="G10" s="111"/>
      <c r="H10" s="111"/>
      <c r="I10" s="70"/>
      <c r="J10" s="619">
        <f>IF('様式C_研究分担医師等'!J11="","",'様式C_研究分担医師等'!J11)</f>
      </c>
      <c r="K10" s="620"/>
      <c r="L10" s="620"/>
      <c r="M10" s="620"/>
      <c r="N10" s="620"/>
      <c r="O10" s="621"/>
    </row>
    <row r="11" spans="3:15" ht="36.75" customHeight="1">
      <c r="C11" s="242" t="s">
        <v>26</v>
      </c>
      <c r="D11" s="567">
        <f>IF('様式C_研究分担医師等'!L8="","",'様式C_研究分担医師等'!L8)</f>
      </c>
      <c r="E11" s="568"/>
      <c r="F11" s="250"/>
      <c r="G11" s="111"/>
      <c r="H11" s="111"/>
      <c r="I11" s="70"/>
      <c r="J11" s="622"/>
      <c r="K11" s="623"/>
      <c r="L11" s="623"/>
      <c r="M11" s="623"/>
      <c r="N11" s="623"/>
      <c r="O11" s="624"/>
    </row>
    <row r="12" spans="3:16" ht="21.75" customHeight="1">
      <c r="C12" s="150"/>
      <c r="D12" s="150"/>
      <c r="E12" s="153"/>
      <c r="F12" s="153"/>
      <c r="G12" s="75"/>
      <c r="H12" s="77"/>
      <c r="I12" s="77"/>
      <c r="J12" s="77"/>
      <c r="K12" s="78"/>
      <c r="L12" s="78"/>
      <c r="M12" s="78"/>
      <c r="N12" s="78"/>
      <c r="O12" s="79"/>
      <c r="P12" s="80"/>
    </row>
    <row r="13" spans="3:16" ht="46.5" customHeight="1">
      <c r="C13" s="243" t="s">
        <v>199</v>
      </c>
      <c r="D13" s="243"/>
      <c r="E13" s="244"/>
      <c r="F13" s="244"/>
      <c r="G13" s="73"/>
      <c r="H13" s="73"/>
      <c r="I13" s="73"/>
      <c r="J13" s="73"/>
      <c r="K13" s="81"/>
      <c r="L13" s="81"/>
      <c r="M13" s="81"/>
      <c r="N13" s="81"/>
      <c r="O13" s="81"/>
      <c r="P13" s="82"/>
    </row>
    <row r="14" spans="3:15" ht="38.25" customHeight="1">
      <c r="C14" s="640" t="s">
        <v>150</v>
      </c>
      <c r="D14" s="640"/>
      <c r="E14" s="640"/>
      <c r="F14" s="86" t="s">
        <v>119</v>
      </c>
      <c r="G14" s="632">
        <f>IF('様式B'!G12="","",'様式B'!G12)</f>
      </c>
      <c r="H14" s="617"/>
      <c r="I14" s="618"/>
      <c r="J14" s="616">
        <f>IF(G14="","","本研究対象薬剤・機器名："&amp;'様式B'!I12)</f>
      </c>
      <c r="K14" s="617"/>
      <c r="L14" s="617"/>
      <c r="M14" s="617"/>
      <c r="N14" s="617"/>
      <c r="O14" s="618"/>
    </row>
    <row r="15" spans="3:15" ht="38.25" customHeight="1">
      <c r="C15" s="641"/>
      <c r="D15" s="641"/>
      <c r="E15" s="641"/>
      <c r="F15" s="191" t="s">
        <v>120</v>
      </c>
      <c r="G15" s="632">
        <f>IF('様式B'!G13="","",'様式B'!G13)</f>
      </c>
      <c r="H15" s="617"/>
      <c r="I15" s="618"/>
      <c r="J15" s="616">
        <f>IF(G15="","","本研究対象薬剤・機器名："&amp;'様式B'!I13)</f>
      </c>
      <c r="K15" s="617"/>
      <c r="L15" s="617"/>
      <c r="M15" s="617"/>
      <c r="N15" s="617"/>
      <c r="O15" s="618"/>
    </row>
    <row r="16" spans="3:15" ht="38.25" customHeight="1">
      <c r="C16" s="641"/>
      <c r="D16" s="641"/>
      <c r="E16" s="641"/>
      <c r="F16" s="191" t="s">
        <v>121</v>
      </c>
      <c r="G16" s="632">
        <f>IF('様式B'!G14="","",'様式B'!G14)</f>
      </c>
      <c r="H16" s="617"/>
      <c r="I16" s="618"/>
      <c r="J16" s="616">
        <f>IF(G16="","","本研究対象薬剤・機器名："&amp;'様式B'!I14)</f>
      </c>
      <c r="K16" s="617"/>
      <c r="L16" s="617"/>
      <c r="M16" s="617"/>
      <c r="N16" s="617"/>
      <c r="O16" s="618"/>
    </row>
    <row r="17" spans="3:15" ht="38.25" customHeight="1">
      <c r="C17" s="641"/>
      <c r="D17" s="641"/>
      <c r="E17" s="641"/>
      <c r="F17" s="191" t="s">
        <v>117</v>
      </c>
      <c r="G17" s="632">
        <f>IF('様式B'!G15="","",'様式B'!G15)</f>
      </c>
      <c r="H17" s="617"/>
      <c r="I17" s="618"/>
      <c r="J17" s="616">
        <f>IF(G17="","","本研究対象薬剤・機器名："&amp;'様式B'!I15)</f>
      </c>
      <c r="K17" s="617"/>
      <c r="L17" s="617"/>
      <c r="M17" s="617"/>
      <c r="N17" s="617"/>
      <c r="O17" s="618"/>
    </row>
    <row r="18" spans="3:15" ht="38.25" customHeight="1">
      <c r="C18" s="642"/>
      <c r="D18" s="642"/>
      <c r="E18" s="642"/>
      <c r="F18" s="191" t="s">
        <v>115</v>
      </c>
      <c r="G18" s="632">
        <f>IF('様式B'!G16="","",'様式B'!G16)</f>
      </c>
      <c r="H18" s="617"/>
      <c r="I18" s="618"/>
      <c r="J18" s="616">
        <f>IF(G18="","","本研究対象薬剤・機器名："&amp;'様式B'!I16)</f>
      </c>
      <c r="K18" s="617"/>
      <c r="L18" s="617"/>
      <c r="M18" s="617"/>
      <c r="N18" s="617"/>
      <c r="O18" s="618"/>
    </row>
    <row r="19" spans="3:16" ht="12.75" customHeight="1">
      <c r="C19" s="154"/>
      <c r="D19" s="154"/>
      <c r="E19" s="154"/>
      <c r="F19" s="154"/>
      <c r="G19" s="83"/>
      <c r="H19" s="83"/>
      <c r="I19" s="83"/>
      <c r="J19" s="83"/>
      <c r="K19" s="83"/>
      <c r="L19" s="83"/>
      <c r="M19" s="83"/>
      <c r="N19" s="83"/>
      <c r="O19" s="83"/>
      <c r="P19" s="83"/>
    </row>
    <row r="20" spans="3:15" ht="46.5" customHeight="1">
      <c r="C20" s="428" t="s">
        <v>200</v>
      </c>
      <c r="D20" s="428"/>
      <c r="E20" s="429"/>
      <c r="F20" s="244"/>
      <c r="H20" s="76"/>
      <c r="N20" s="70"/>
      <c r="O20" s="70"/>
    </row>
    <row r="21" spans="5:15" ht="31.5" customHeight="1">
      <c r="E21" s="249" t="s">
        <v>201</v>
      </c>
      <c r="F21" s="125" t="s">
        <v>107</v>
      </c>
      <c r="G21" s="645">
        <f>IF(G14="","",G14)</f>
      </c>
      <c r="H21" s="646"/>
      <c r="I21" s="646"/>
      <c r="J21" s="646"/>
      <c r="K21" s="646"/>
      <c r="L21" s="646"/>
      <c r="M21" s="646"/>
      <c r="N21" s="646"/>
      <c r="O21" s="647"/>
    </row>
    <row r="22" spans="5:15" ht="10.5" customHeight="1">
      <c r="E22" s="126"/>
      <c r="F22" s="126"/>
      <c r="H22" s="76"/>
      <c r="N22" s="70"/>
      <c r="O22" s="70"/>
    </row>
    <row r="23" spans="3:15" ht="21" customHeight="1">
      <c r="C23" s="660" t="s">
        <v>3</v>
      </c>
      <c r="D23" s="661"/>
      <c r="E23" s="661"/>
      <c r="F23" s="657"/>
      <c r="G23" s="112" t="s">
        <v>27</v>
      </c>
      <c r="H23" s="112" t="s">
        <v>28</v>
      </c>
      <c r="I23" s="625" t="s">
        <v>57</v>
      </c>
      <c r="J23" s="626"/>
      <c r="K23" s="626"/>
      <c r="L23" s="485"/>
      <c r="M23" s="666" t="s">
        <v>31</v>
      </c>
      <c r="N23" s="666" t="s">
        <v>54</v>
      </c>
      <c r="O23" s="666" t="s">
        <v>55</v>
      </c>
    </row>
    <row r="24" spans="3:15" ht="21" customHeight="1">
      <c r="C24" s="662"/>
      <c r="D24" s="663"/>
      <c r="E24" s="663"/>
      <c r="F24" s="658"/>
      <c r="G24" s="669" t="s">
        <v>14</v>
      </c>
      <c r="H24" s="669" t="s">
        <v>14</v>
      </c>
      <c r="I24" s="627"/>
      <c r="J24" s="628"/>
      <c r="K24" s="629"/>
      <c r="L24" s="487"/>
      <c r="M24" s="671"/>
      <c r="N24" s="667"/>
      <c r="O24" s="667"/>
    </row>
    <row r="25" spans="3:15" ht="29.25" customHeight="1">
      <c r="C25" s="664"/>
      <c r="D25" s="634"/>
      <c r="E25" s="634"/>
      <c r="F25" s="659"/>
      <c r="G25" s="670"/>
      <c r="H25" s="670"/>
      <c r="I25" s="630"/>
      <c r="J25" s="631"/>
      <c r="K25" s="631"/>
      <c r="L25" s="489"/>
      <c r="M25" s="672"/>
      <c r="N25" s="668"/>
      <c r="O25" s="668"/>
    </row>
    <row r="26" spans="3:15" ht="33.75" customHeight="1">
      <c r="C26" s="389" t="s">
        <v>122</v>
      </c>
      <c r="D26" s="390"/>
      <c r="E26" s="391"/>
      <c r="F26" s="657"/>
      <c r="G26" s="590">
        <f>IF('様式C_研究分担医師等'!F25="","",'様式C_研究分担医師等'!F25)</f>
      </c>
      <c r="H26" s="590">
        <f>IF('様式C_研究分担医師等'!I25="","",'様式C_研究分担医師等'!I25)</f>
      </c>
      <c r="I26" s="648">
        <f>IF(G26="はい",VLOOKUP("基準1",基準選択肢C,2,FALSE),IF(H26="はい",VLOOKUP("基準1",基準選択肢C,2,FALSE),""))</f>
      </c>
      <c r="J26" s="649"/>
      <c r="K26" s="650"/>
      <c r="L26" s="665">
        <f>IF(G26="はい","基準1",IF(H26="はい","基準1",""))</f>
      </c>
      <c r="M26" s="529"/>
      <c r="N26" s="529"/>
      <c r="O26" s="529"/>
    </row>
    <row r="27" spans="3:15" ht="33.75" customHeight="1">
      <c r="C27" s="439"/>
      <c r="D27" s="440"/>
      <c r="E27" s="440"/>
      <c r="F27" s="658"/>
      <c r="G27" s="591"/>
      <c r="H27" s="591"/>
      <c r="I27" s="651"/>
      <c r="J27" s="652"/>
      <c r="K27" s="653"/>
      <c r="L27" s="524"/>
      <c r="M27" s="533"/>
      <c r="N27" s="530"/>
      <c r="O27" s="530"/>
    </row>
    <row r="28" spans="3:15" ht="33.75" customHeight="1">
      <c r="C28" s="442"/>
      <c r="D28" s="443"/>
      <c r="E28" s="443"/>
      <c r="F28" s="659"/>
      <c r="G28" s="592"/>
      <c r="H28" s="592"/>
      <c r="I28" s="654"/>
      <c r="J28" s="655"/>
      <c r="K28" s="656"/>
      <c r="L28" s="525"/>
      <c r="M28" s="534"/>
      <c r="N28" s="531"/>
      <c r="O28" s="531"/>
    </row>
    <row r="29" spans="3:15" ht="97.5" customHeight="1">
      <c r="C29" s="389" t="s">
        <v>129</v>
      </c>
      <c r="D29" s="390"/>
      <c r="E29" s="643"/>
      <c r="F29" s="123" t="s">
        <v>78</v>
      </c>
      <c r="G29" s="141">
        <f>IF('様式C_研究分担医師等'!F28="","",'様式C_研究分担医師等'!F28)</f>
      </c>
      <c r="H29" s="141">
        <f>IF('様式C_研究分担医師等'!I28="","",'様式C_研究分担医師等'!I28)</f>
      </c>
      <c r="I29" s="637">
        <f aca="true" t="shared" si="0" ref="I29:I37">IF(G29="はい",VLOOKUP("基準1と7",基準選択肢C,2,FALSE),IF(H29="はい",VLOOKUP("基準1と7",基準選択肢C,2,FALSE),""))</f>
      </c>
      <c r="J29" s="638"/>
      <c r="K29" s="618"/>
      <c r="L29" s="279">
        <f>IF(G29="はい","基準1と7",IF(H29="はい","基準1と7",""))</f>
      </c>
      <c r="M29" s="119"/>
      <c r="N29" s="119"/>
      <c r="O29" s="118"/>
    </row>
    <row r="30" spans="3:15" ht="97.5" customHeight="1">
      <c r="C30" s="442"/>
      <c r="D30" s="443"/>
      <c r="E30" s="644"/>
      <c r="F30" s="124" t="s">
        <v>79</v>
      </c>
      <c r="G30" s="142">
        <f>IF('様式C_研究分担医師等'!F30="","",'様式C_研究分担医師等'!F30)</f>
      </c>
      <c r="H30" s="142">
        <f>IF('様式C_研究分担医師等'!I30="","",'様式C_研究分担医師等'!I30)</f>
      </c>
      <c r="I30" s="637">
        <f>IF(G30="はい",VLOOKUP("基準1",基準選択肢C,2,FALSE),IF(H30="はい",VLOOKUP("基準1",基準選択肢C,2,FALSE),""))</f>
      </c>
      <c r="J30" s="638"/>
      <c r="K30" s="618"/>
      <c r="L30" s="279">
        <f>IF(G30="はい","基準1",IF(H30="はい","基準1",""))</f>
      </c>
      <c r="M30" s="119"/>
      <c r="N30" s="119"/>
      <c r="O30" s="118"/>
    </row>
    <row r="31" spans="3:15" ht="97.5" customHeight="1">
      <c r="C31" s="389" t="s">
        <v>161</v>
      </c>
      <c r="D31" s="390"/>
      <c r="E31" s="643"/>
      <c r="F31" s="123" t="s">
        <v>78</v>
      </c>
      <c r="G31" s="141">
        <f>IF('様式C_研究分担医師等'!F32="","",'様式C_研究分担医師等'!F32)</f>
      </c>
      <c r="H31" s="141">
        <f>IF('様式C_研究分担医師等'!I32="","",'様式C_研究分担医師等'!I32)</f>
      </c>
      <c r="I31" s="637">
        <f t="shared" si="0"/>
      </c>
      <c r="J31" s="638"/>
      <c r="K31" s="618"/>
      <c r="L31" s="279">
        <f>IF(G31="はい","基準1と7",IF(H31="はい","基準1と7",""))</f>
      </c>
      <c r="M31" s="119"/>
      <c r="N31" s="119"/>
      <c r="O31" s="118"/>
    </row>
    <row r="32" spans="3:15" ht="97.5" customHeight="1">
      <c r="C32" s="442"/>
      <c r="D32" s="443"/>
      <c r="E32" s="644"/>
      <c r="F32" s="124" t="s">
        <v>79</v>
      </c>
      <c r="G32" s="142">
        <f>IF('様式C_研究分担医師等'!F34="","",'様式C_研究分担医師等'!F34)</f>
      </c>
      <c r="H32" s="142">
        <f>IF('様式C_研究分担医師等'!I34="","",'様式C_研究分担医師等'!I34)</f>
      </c>
      <c r="I32" s="637">
        <f>IF(G32="はい",VLOOKUP("基準1",基準選択肢C,2,FALSE),IF(H32="はい",VLOOKUP("基準1",基準選択肢C,2,FALSE),""))</f>
      </c>
      <c r="J32" s="638"/>
      <c r="K32" s="618"/>
      <c r="L32" s="279">
        <f>IF(G32="はい","基準1",IF(H32="はい","基準1",""))</f>
      </c>
      <c r="M32" s="119"/>
      <c r="N32" s="119"/>
      <c r="O32" s="118"/>
    </row>
    <row r="33" spans="3:15" ht="97.5" customHeight="1">
      <c r="C33" s="383" t="s">
        <v>130</v>
      </c>
      <c r="D33" s="384"/>
      <c r="E33" s="385"/>
      <c r="F33" s="123" t="s">
        <v>78</v>
      </c>
      <c r="G33" s="143">
        <f>IF('様式C_研究分担医師等'!F36="","",'様式C_研究分担医師等'!F36)</f>
      </c>
      <c r="H33" s="143">
        <f>IF('様式C_研究分担医師等'!I36="","",'様式C_研究分担医師等'!I36)</f>
      </c>
      <c r="I33" s="637">
        <f t="shared" si="0"/>
      </c>
      <c r="J33" s="638"/>
      <c r="K33" s="618"/>
      <c r="L33" s="279">
        <f>IF(G33="はい","基準1と7",IF(H33="はい","基準1と7",""))</f>
      </c>
      <c r="M33" s="119"/>
      <c r="N33" s="120"/>
      <c r="O33" s="120"/>
    </row>
    <row r="34" spans="3:15" ht="97.5" customHeight="1">
      <c r="C34" s="386"/>
      <c r="D34" s="387"/>
      <c r="E34" s="388"/>
      <c r="F34" s="124" t="s">
        <v>79</v>
      </c>
      <c r="G34" s="143">
        <f>IF('様式C_研究分担医師等'!F37="","",'様式C_研究分担医師等'!F37)</f>
      </c>
      <c r="H34" s="143">
        <f>IF('様式C_研究分担医師等'!I37="","",'様式C_研究分担医師等'!I37)</f>
      </c>
      <c r="I34" s="637">
        <f>IF(G34="はい",VLOOKUP("基準1",基準選択肢C,2,FALSE),IF(H34="はい",VLOOKUP("基準1",基準選択肢C,2,FALSE),""))</f>
      </c>
      <c r="J34" s="638"/>
      <c r="K34" s="618"/>
      <c r="L34" s="279">
        <f>IF(G34="はい","基準1",IF(H34="はい","基準1",""))</f>
      </c>
      <c r="M34" s="119"/>
      <c r="N34" s="120"/>
      <c r="O34" s="120"/>
    </row>
    <row r="35" spans="3:15" ht="97.5" customHeight="1">
      <c r="C35" s="383" t="s">
        <v>131</v>
      </c>
      <c r="D35" s="384"/>
      <c r="E35" s="385"/>
      <c r="F35" s="123" t="s">
        <v>78</v>
      </c>
      <c r="G35" s="143">
        <f>IF('様式C_研究分担医師等'!F38="","",'様式C_研究分担医師等'!F38)</f>
      </c>
      <c r="H35" s="143">
        <f>IF('様式C_研究分担医師等'!I38="","",'様式C_研究分担医師等'!I38)</f>
      </c>
      <c r="I35" s="637">
        <f t="shared" si="0"/>
      </c>
      <c r="J35" s="638"/>
      <c r="K35" s="618"/>
      <c r="L35" s="279">
        <f>IF(G35="はい","基準1と7",IF(H35="はい","基準1と7",""))</f>
      </c>
      <c r="M35" s="119"/>
      <c r="N35" s="120"/>
      <c r="O35" s="120"/>
    </row>
    <row r="36" spans="3:15" ht="97.5" customHeight="1">
      <c r="C36" s="386"/>
      <c r="D36" s="387"/>
      <c r="E36" s="388"/>
      <c r="F36" s="124" t="s">
        <v>79</v>
      </c>
      <c r="G36" s="143">
        <f>IF('様式C_研究分担医師等'!F39="","",'様式C_研究分担医師等'!F39)</f>
      </c>
      <c r="H36" s="143">
        <f>IF('様式C_研究分担医師等'!I39="","",'様式C_研究分担医師等'!I39)</f>
      </c>
      <c r="I36" s="637">
        <f>IF(G36="はい",VLOOKUP("基準1",基準選択肢C,2,FALSE),IF(H36="はい",VLOOKUP("基準1",基準選択肢C,2,FALSE),""))</f>
      </c>
      <c r="J36" s="638"/>
      <c r="K36" s="618"/>
      <c r="L36" s="279">
        <f>IF(G36="はい","基準1",IF(H36="はい","基準1",""))</f>
      </c>
      <c r="M36" s="119"/>
      <c r="N36" s="120"/>
      <c r="O36" s="120"/>
    </row>
    <row r="37" spans="3:15" ht="97.5" customHeight="1">
      <c r="C37" s="389" t="s">
        <v>123</v>
      </c>
      <c r="D37" s="390"/>
      <c r="E37" s="643"/>
      <c r="F37" s="123" t="s">
        <v>78</v>
      </c>
      <c r="G37" s="144">
        <f>IF('様式C_研究分担医師等'!F40="","",'様式C_研究分担医師等'!F40)</f>
      </c>
      <c r="H37" s="144">
        <f>IF('様式C_研究分担医師等'!I40="","",'様式C_研究分担医師等'!I40)</f>
      </c>
      <c r="I37" s="637">
        <f t="shared" si="0"/>
      </c>
      <c r="J37" s="638"/>
      <c r="K37" s="618"/>
      <c r="L37" s="279">
        <f>IF(G37="はい","基準1と7",IF(H37="はい","基準1と7",""))</f>
      </c>
      <c r="M37" s="119"/>
      <c r="N37" s="120"/>
      <c r="O37" s="120"/>
    </row>
    <row r="38" spans="3:15" ht="97.5" customHeight="1">
      <c r="C38" s="664"/>
      <c r="D38" s="634"/>
      <c r="E38" s="659"/>
      <c r="F38" s="124" t="s">
        <v>79</v>
      </c>
      <c r="G38" s="144">
        <f>IF('様式C_研究分担医師等'!F41="","",'様式C_研究分担医師等'!F41)</f>
      </c>
      <c r="H38" s="144">
        <f>IF('様式C_研究分担医師等'!I41="","",'様式C_研究分担医師等'!I41)</f>
      </c>
      <c r="I38" s="637">
        <f>IF(G38="はい",VLOOKUP("基準1",基準選択肢C,2,FALSE),IF(H38="はい",VLOOKUP("基準1",基準選択肢C,2,FALSE),""))</f>
      </c>
      <c r="J38" s="638"/>
      <c r="K38" s="618"/>
      <c r="L38" s="279">
        <f>IF(G38="はい","基準1",IF(H38="はい","基準1",""))</f>
      </c>
      <c r="M38" s="119"/>
      <c r="N38" s="119"/>
      <c r="O38" s="119"/>
    </row>
    <row r="40" spans="5:15" ht="31.5" customHeight="1">
      <c r="E40" s="249" t="s">
        <v>201</v>
      </c>
      <c r="F40" s="125" t="s">
        <v>93</v>
      </c>
      <c r="G40" s="645">
        <f>IF(G15="","",G15)</f>
      </c>
      <c r="H40" s="646"/>
      <c r="I40" s="646"/>
      <c r="J40" s="646"/>
      <c r="K40" s="646"/>
      <c r="L40" s="646"/>
      <c r="M40" s="646"/>
      <c r="N40" s="646"/>
      <c r="O40" s="647"/>
    </row>
    <row r="41" spans="5:15" ht="10.5" customHeight="1">
      <c r="E41" s="126"/>
      <c r="F41" s="126"/>
      <c r="H41" s="76"/>
      <c r="N41" s="70"/>
      <c r="O41" s="70"/>
    </row>
    <row r="42" spans="3:15" ht="21" customHeight="1">
      <c r="C42" s="660" t="s">
        <v>3</v>
      </c>
      <c r="D42" s="661"/>
      <c r="E42" s="661"/>
      <c r="F42" s="657"/>
      <c r="G42" s="112" t="s">
        <v>27</v>
      </c>
      <c r="H42" s="112" t="s">
        <v>28</v>
      </c>
      <c r="I42" s="625" t="s">
        <v>57</v>
      </c>
      <c r="J42" s="626"/>
      <c r="K42" s="626"/>
      <c r="L42" s="485"/>
      <c r="M42" s="666" t="s">
        <v>31</v>
      </c>
      <c r="N42" s="666" t="s">
        <v>54</v>
      </c>
      <c r="O42" s="666" t="s">
        <v>55</v>
      </c>
    </row>
    <row r="43" spans="3:15" ht="21" customHeight="1">
      <c r="C43" s="662"/>
      <c r="D43" s="663"/>
      <c r="E43" s="663"/>
      <c r="F43" s="658"/>
      <c r="G43" s="669" t="s">
        <v>14</v>
      </c>
      <c r="H43" s="669" t="s">
        <v>14</v>
      </c>
      <c r="I43" s="627"/>
      <c r="J43" s="628"/>
      <c r="K43" s="629"/>
      <c r="L43" s="487"/>
      <c r="M43" s="671"/>
      <c r="N43" s="667"/>
      <c r="O43" s="667"/>
    </row>
    <row r="44" spans="3:15" ht="29.25" customHeight="1">
      <c r="C44" s="664"/>
      <c r="D44" s="634"/>
      <c r="E44" s="634"/>
      <c r="F44" s="659"/>
      <c r="G44" s="670"/>
      <c r="H44" s="670"/>
      <c r="I44" s="630"/>
      <c r="J44" s="631"/>
      <c r="K44" s="631"/>
      <c r="L44" s="489"/>
      <c r="M44" s="672"/>
      <c r="N44" s="668"/>
      <c r="O44" s="668"/>
    </row>
    <row r="45" spans="3:15" ht="33.75" customHeight="1">
      <c r="C45" s="389" t="s">
        <v>122</v>
      </c>
      <c r="D45" s="390"/>
      <c r="E45" s="391"/>
      <c r="F45" s="657"/>
      <c r="G45" s="590">
        <f>IF('様式C_研究分担医師等'!F48="","",'様式C_研究分担医師等'!F48)</f>
      </c>
      <c r="H45" s="590">
        <f>IF('様式C_研究分担医師等'!I48="","",'様式C_研究分担医師等'!I48)</f>
      </c>
      <c r="I45" s="648">
        <f>IF(G45="はい",VLOOKUP("基準1",基準選択肢C,2,FALSE),IF(H45="はい",VLOOKUP("基準1",基準選択肢C,2,FALSE),""))</f>
      </c>
      <c r="J45" s="649"/>
      <c r="K45" s="650"/>
      <c r="L45" s="665">
        <f>IF(G45="はい","基準1",IF(H45="はい","基準1",""))</f>
      </c>
      <c r="M45" s="529"/>
      <c r="N45" s="529"/>
      <c r="O45" s="529"/>
    </row>
    <row r="46" spans="3:15" ht="33.75" customHeight="1">
      <c r="C46" s="439"/>
      <c r="D46" s="440"/>
      <c r="E46" s="440"/>
      <c r="F46" s="658"/>
      <c r="G46" s="591"/>
      <c r="H46" s="591"/>
      <c r="I46" s="651"/>
      <c r="J46" s="652"/>
      <c r="K46" s="653"/>
      <c r="L46" s="524"/>
      <c r="M46" s="533"/>
      <c r="N46" s="530"/>
      <c r="O46" s="530"/>
    </row>
    <row r="47" spans="3:15" ht="33.75" customHeight="1">
      <c r="C47" s="442"/>
      <c r="D47" s="443"/>
      <c r="E47" s="443"/>
      <c r="F47" s="659"/>
      <c r="G47" s="592"/>
      <c r="H47" s="592"/>
      <c r="I47" s="654"/>
      <c r="J47" s="655"/>
      <c r="K47" s="656"/>
      <c r="L47" s="525"/>
      <c r="M47" s="534"/>
      <c r="N47" s="531"/>
      <c r="O47" s="531"/>
    </row>
    <row r="48" spans="3:15" ht="97.5" customHeight="1">
      <c r="C48" s="389" t="s">
        <v>129</v>
      </c>
      <c r="D48" s="390"/>
      <c r="E48" s="643"/>
      <c r="F48" s="123" t="s">
        <v>78</v>
      </c>
      <c r="G48" s="141">
        <f>IF('様式C_研究分担医師等'!F51="","",'様式C_研究分担医師等'!F51)</f>
      </c>
      <c r="H48" s="141">
        <f>IF('様式C_研究分担医師等'!I51="","",'様式C_研究分担医師等'!I51)</f>
      </c>
      <c r="I48" s="637">
        <f aca="true" t="shared" si="1" ref="I48:I54">IF(G48="はい",VLOOKUP("基準1と7",基準選択肢C,2,FALSE),IF(H48="はい",VLOOKUP("基準1と7",基準選択肢C,2,FALSE),""))</f>
      </c>
      <c r="J48" s="638"/>
      <c r="K48" s="618"/>
      <c r="L48" s="279">
        <f>IF(G48="はい","基準1と7",IF(H48="はい","基準1と7",""))</f>
      </c>
      <c r="M48" s="119"/>
      <c r="N48" s="119"/>
      <c r="O48" s="118"/>
    </row>
    <row r="49" spans="3:15" ht="97.5" customHeight="1">
      <c r="C49" s="442"/>
      <c r="D49" s="443"/>
      <c r="E49" s="644"/>
      <c r="F49" s="124" t="s">
        <v>79</v>
      </c>
      <c r="G49" s="142">
        <f>IF('様式C_研究分担医師等'!F53="","",'様式C_研究分担医師等'!F53)</f>
      </c>
      <c r="H49" s="142">
        <f>IF('様式C_研究分担医師等'!I53="","",'様式C_研究分担医師等'!I53)</f>
      </c>
      <c r="I49" s="637">
        <f>IF(G49="はい",VLOOKUP("基準1",基準選択肢C,2,FALSE),IF(H49="はい",VLOOKUP("基準1",基準選択肢C,2,FALSE),""))</f>
      </c>
      <c r="J49" s="638"/>
      <c r="K49" s="618"/>
      <c r="L49" s="279">
        <f>IF(G49="はい","基準1",IF(H49="はい","基準1",""))</f>
      </c>
      <c r="M49" s="119"/>
      <c r="N49" s="119"/>
      <c r="O49" s="118"/>
    </row>
    <row r="50" spans="3:15" ht="97.5" customHeight="1">
      <c r="C50" s="389" t="s">
        <v>161</v>
      </c>
      <c r="D50" s="390"/>
      <c r="E50" s="643"/>
      <c r="F50" s="123" t="s">
        <v>78</v>
      </c>
      <c r="G50" s="141">
        <f>IF('様式C_研究分担医師等'!F55="","",'様式C_研究分担医師等'!F55)</f>
      </c>
      <c r="H50" s="141">
        <f>IF('様式C_研究分担医師等'!I55="","",'様式C_研究分担医師等'!I55)</f>
      </c>
      <c r="I50" s="637">
        <f t="shared" si="1"/>
      </c>
      <c r="J50" s="638"/>
      <c r="K50" s="618"/>
      <c r="L50" s="279">
        <f>IF(G50="はい","基準1と7",IF(H50="はい","基準1と7",""))</f>
      </c>
      <c r="M50" s="119"/>
      <c r="N50" s="119"/>
      <c r="O50" s="118"/>
    </row>
    <row r="51" spans="3:15" ht="97.5" customHeight="1">
      <c r="C51" s="442"/>
      <c r="D51" s="443"/>
      <c r="E51" s="644"/>
      <c r="F51" s="124" t="s">
        <v>79</v>
      </c>
      <c r="G51" s="142">
        <f>IF('様式C_研究分担医師等'!F57="","",'様式C_研究分担医師等'!F57)</f>
      </c>
      <c r="H51" s="142">
        <f>IF('様式C_研究分担医師等'!I57="","",'様式C_研究分担医師等'!I57)</f>
      </c>
      <c r="I51" s="637">
        <f>IF(G51="はい",VLOOKUP("基準1",基準選択肢C,2,FALSE),IF(H51="はい",VLOOKUP("基準1",基準選択肢C,2,FALSE),""))</f>
      </c>
      <c r="J51" s="638"/>
      <c r="K51" s="618"/>
      <c r="L51" s="279">
        <f>IF(G51="はい","基準1",IF(H51="はい","基準1",""))</f>
      </c>
      <c r="M51" s="119"/>
      <c r="N51" s="119"/>
      <c r="O51" s="118"/>
    </row>
    <row r="52" spans="3:15" ht="97.5" customHeight="1">
      <c r="C52" s="383" t="s">
        <v>130</v>
      </c>
      <c r="D52" s="384"/>
      <c r="E52" s="385"/>
      <c r="F52" s="123" t="s">
        <v>78</v>
      </c>
      <c r="G52" s="143">
        <f>IF('様式C_研究分担医師等'!F59="","",'様式C_研究分担医師等'!F59)</f>
      </c>
      <c r="H52" s="143">
        <f>IF('様式C_研究分担医師等'!I59="","",'様式C_研究分担医師等'!I59)</f>
      </c>
      <c r="I52" s="637">
        <f t="shared" si="1"/>
      </c>
      <c r="J52" s="638"/>
      <c r="K52" s="618"/>
      <c r="L52" s="279">
        <f>IF(G52="はい","基準1と7",IF(H52="はい","基準1と7",""))</f>
      </c>
      <c r="M52" s="119"/>
      <c r="N52" s="120"/>
      <c r="O52" s="120"/>
    </row>
    <row r="53" spans="3:15" ht="97.5" customHeight="1">
      <c r="C53" s="386"/>
      <c r="D53" s="387"/>
      <c r="E53" s="388"/>
      <c r="F53" s="124" t="s">
        <v>79</v>
      </c>
      <c r="G53" s="143">
        <f>IF('様式C_研究分担医師等'!F60="","",'様式C_研究分担医師等'!F60)</f>
      </c>
      <c r="H53" s="143">
        <f>IF('様式C_研究分担医師等'!I60="","",'様式C_研究分担医師等'!I60)</f>
      </c>
      <c r="I53" s="637">
        <f>IF(G53="はい",VLOOKUP("基準1",基準選択肢C,2,FALSE),IF(H53="はい",VLOOKUP("基準1",基準選択肢C,2,FALSE),""))</f>
      </c>
      <c r="J53" s="638"/>
      <c r="K53" s="618"/>
      <c r="L53" s="279">
        <f>IF(G53="はい","基準1",IF(H53="はい","基準1",""))</f>
      </c>
      <c r="M53" s="119"/>
      <c r="N53" s="120"/>
      <c r="O53" s="120"/>
    </row>
    <row r="54" spans="3:15" ht="97.5" customHeight="1">
      <c r="C54" s="383" t="s">
        <v>131</v>
      </c>
      <c r="D54" s="384"/>
      <c r="E54" s="385"/>
      <c r="F54" s="123" t="s">
        <v>78</v>
      </c>
      <c r="G54" s="143">
        <f>IF('様式C_研究分担医師等'!F61="","",'様式C_研究分担医師等'!F61)</f>
      </c>
      <c r="H54" s="143">
        <f>IF('様式C_研究分担医師等'!I61="","",'様式C_研究分担医師等'!I61)</f>
      </c>
      <c r="I54" s="637">
        <f t="shared" si="1"/>
      </c>
      <c r="J54" s="638"/>
      <c r="K54" s="618"/>
      <c r="L54" s="279">
        <f>IF(G54="はい","基準1と7",IF(H54="はい","基準1と7",""))</f>
      </c>
      <c r="M54" s="119"/>
      <c r="N54" s="120"/>
      <c r="O54" s="120"/>
    </row>
    <row r="55" spans="3:15" ht="97.5" customHeight="1">
      <c r="C55" s="386"/>
      <c r="D55" s="387"/>
      <c r="E55" s="388"/>
      <c r="F55" s="124" t="s">
        <v>79</v>
      </c>
      <c r="G55" s="143">
        <f>IF('様式C_研究分担医師等'!F62="","",'様式C_研究分担医師等'!F62)</f>
      </c>
      <c r="H55" s="143">
        <f>IF('様式C_研究分担医師等'!I62="","",'様式C_研究分担医師等'!I62)</f>
      </c>
      <c r="I55" s="637">
        <f>IF(G55="はい",VLOOKUP("基準1",基準選択肢C,2,FALSE),IF(H55="はい",VLOOKUP("基準1",基準選択肢C,2,FALSE),""))</f>
      </c>
      <c r="J55" s="638"/>
      <c r="K55" s="618"/>
      <c r="L55" s="279">
        <f>IF(G55="はい","基準1",IF(H55="はい","基準1",""))</f>
      </c>
      <c r="M55" s="119"/>
      <c r="N55" s="120"/>
      <c r="O55" s="120"/>
    </row>
    <row r="56" spans="3:15" ht="97.5" customHeight="1">
      <c r="C56" s="389" t="s">
        <v>123</v>
      </c>
      <c r="D56" s="390"/>
      <c r="E56" s="643"/>
      <c r="F56" s="123" t="s">
        <v>78</v>
      </c>
      <c r="G56" s="144">
        <f>IF('様式C_研究分担医師等'!F63="","",'様式C_研究分担医師等'!F63)</f>
      </c>
      <c r="H56" s="144">
        <f>IF('様式C_研究分担医師等'!I63="","",'様式C_研究分担医師等'!I63)</f>
      </c>
      <c r="I56" s="637">
        <f>IF(G56="はい",VLOOKUP("基準1",基準選択肢C,2,FALSE),IF(H56="はい",VLOOKUP("基準1",基準選択肢C,2,FALSE),""))</f>
      </c>
      <c r="J56" s="638"/>
      <c r="K56" s="618"/>
      <c r="L56" s="279">
        <f>IF(G56="はい","基準1と7",IF(H56="はい","基準1と7",""))</f>
      </c>
      <c r="M56" s="119"/>
      <c r="N56" s="120"/>
      <c r="O56" s="120"/>
    </row>
    <row r="57" spans="3:15" ht="97.5" customHeight="1">
      <c r="C57" s="664"/>
      <c r="D57" s="634"/>
      <c r="E57" s="659"/>
      <c r="F57" s="124" t="s">
        <v>79</v>
      </c>
      <c r="G57" s="144">
        <f>IF('様式C_研究分担医師等'!F64="","",'様式C_研究分担医師等'!F64)</f>
      </c>
      <c r="H57" s="144">
        <f>IF('様式C_研究分担医師等'!I64="","",'様式C_研究分担医師等'!I64)</f>
      </c>
      <c r="I57" s="637">
        <f>IF(G57="はい",VLOOKUP("基準1",基準選択肢C,2,FALSE),IF(H57="はい",VLOOKUP("基準1",基準選択肢C,2,FALSE),""))</f>
      </c>
      <c r="J57" s="638"/>
      <c r="K57" s="618"/>
      <c r="L57" s="279">
        <f>IF(G57="はい","基準1",IF(H57="はい","基準1",""))</f>
      </c>
      <c r="M57" s="119"/>
      <c r="N57" s="119"/>
      <c r="O57" s="119"/>
    </row>
    <row r="59" spans="5:15" ht="31.5" customHeight="1">
      <c r="E59" s="249" t="s">
        <v>201</v>
      </c>
      <c r="F59" s="125" t="s">
        <v>103</v>
      </c>
      <c r="G59" s="645">
        <f>IF(G16="","",G16)</f>
      </c>
      <c r="H59" s="646"/>
      <c r="I59" s="646"/>
      <c r="J59" s="646"/>
      <c r="K59" s="646"/>
      <c r="L59" s="646"/>
      <c r="M59" s="646"/>
      <c r="N59" s="646"/>
      <c r="O59" s="647"/>
    </row>
    <row r="60" spans="5:15" ht="10.5" customHeight="1">
      <c r="E60" s="126"/>
      <c r="F60" s="126"/>
      <c r="H60" s="76"/>
      <c r="N60" s="70"/>
      <c r="O60" s="70"/>
    </row>
    <row r="61" spans="3:15" ht="21" customHeight="1">
      <c r="C61" s="660" t="s">
        <v>3</v>
      </c>
      <c r="D61" s="661"/>
      <c r="E61" s="661"/>
      <c r="F61" s="657"/>
      <c r="G61" s="112" t="s">
        <v>27</v>
      </c>
      <c r="H61" s="112" t="s">
        <v>28</v>
      </c>
      <c r="I61" s="625" t="s">
        <v>57</v>
      </c>
      <c r="J61" s="626"/>
      <c r="K61" s="626"/>
      <c r="L61" s="485"/>
      <c r="M61" s="666" t="s">
        <v>31</v>
      </c>
      <c r="N61" s="666" t="s">
        <v>54</v>
      </c>
      <c r="O61" s="666" t="s">
        <v>55</v>
      </c>
    </row>
    <row r="62" spans="3:15" ht="21" customHeight="1">
      <c r="C62" s="662"/>
      <c r="D62" s="663"/>
      <c r="E62" s="663"/>
      <c r="F62" s="658"/>
      <c r="G62" s="669" t="s">
        <v>14</v>
      </c>
      <c r="H62" s="669" t="s">
        <v>14</v>
      </c>
      <c r="I62" s="627"/>
      <c r="J62" s="628"/>
      <c r="K62" s="629"/>
      <c r="L62" s="487"/>
      <c r="M62" s="671"/>
      <c r="N62" s="667"/>
      <c r="O62" s="667"/>
    </row>
    <row r="63" spans="3:15" ht="29.25" customHeight="1">
      <c r="C63" s="664"/>
      <c r="D63" s="634"/>
      <c r="E63" s="634"/>
      <c r="F63" s="659"/>
      <c r="G63" s="670"/>
      <c r="H63" s="670"/>
      <c r="I63" s="630"/>
      <c r="J63" s="631"/>
      <c r="K63" s="631"/>
      <c r="L63" s="489"/>
      <c r="M63" s="672"/>
      <c r="N63" s="668"/>
      <c r="O63" s="668"/>
    </row>
    <row r="64" spans="3:15" ht="33.75" customHeight="1">
      <c r="C64" s="389" t="s">
        <v>122</v>
      </c>
      <c r="D64" s="390"/>
      <c r="E64" s="391"/>
      <c r="F64" s="657"/>
      <c r="G64" s="590">
        <f>IF('様式C_研究分担医師等'!F71="","",'様式C_研究分担医師等'!F71)</f>
      </c>
      <c r="H64" s="590">
        <f>IF('様式C_研究分担医師等'!I71="","",'様式C_研究分担医師等'!I71)</f>
      </c>
      <c r="I64" s="648">
        <f>IF(G64="はい",VLOOKUP("基準1",基準選択肢C,2,FALSE),IF(H64="はい",VLOOKUP("基準1",基準選択肢C,2,FALSE),""))</f>
      </c>
      <c r="J64" s="649"/>
      <c r="K64" s="650"/>
      <c r="L64" s="665">
        <f>IF(G64="はい","基準1",IF(H64="はい","基準1",""))</f>
      </c>
      <c r="M64" s="529"/>
      <c r="N64" s="529"/>
      <c r="O64" s="529"/>
    </row>
    <row r="65" spans="3:15" ht="33.75" customHeight="1">
      <c r="C65" s="439"/>
      <c r="D65" s="440"/>
      <c r="E65" s="440"/>
      <c r="F65" s="658"/>
      <c r="G65" s="591"/>
      <c r="H65" s="591"/>
      <c r="I65" s="651"/>
      <c r="J65" s="652"/>
      <c r="K65" s="653"/>
      <c r="L65" s="524"/>
      <c r="M65" s="533"/>
      <c r="N65" s="530"/>
      <c r="O65" s="530"/>
    </row>
    <row r="66" spans="3:15" ht="33.75" customHeight="1">
      <c r="C66" s="442"/>
      <c r="D66" s="443"/>
      <c r="E66" s="443"/>
      <c r="F66" s="659"/>
      <c r="G66" s="592"/>
      <c r="H66" s="592"/>
      <c r="I66" s="654"/>
      <c r="J66" s="655"/>
      <c r="K66" s="656"/>
      <c r="L66" s="525"/>
      <c r="M66" s="534"/>
      <c r="N66" s="531"/>
      <c r="O66" s="531"/>
    </row>
    <row r="67" spans="3:15" ht="97.5" customHeight="1">
      <c r="C67" s="389" t="s">
        <v>129</v>
      </c>
      <c r="D67" s="390"/>
      <c r="E67" s="643"/>
      <c r="F67" s="123" t="s">
        <v>78</v>
      </c>
      <c r="G67" s="141">
        <f>IF('様式C_研究分担医師等'!F74="","",'様式C_研究分担医師等'!F74)</f>
      </c>
      <c r="H67" s="141">
        <f>IF('様式C_研究分担医師等'!I74="","",'様式C_研究分担医師等'!I74)</f>
      </c>
      <c r="I67" s="637">
        <f aca="true" t="shared" si="2" ref="I67:I75">IF(G67="はい",VLOOKUP("基準1と7",基準選択肢C,2,FALSE),IF(H67="はい",VLOOKUP("基準1と7",基準選択肢C,2,FALSE),""))</f>
      </c>
      <c r="J67" s="638"/>
      <c r="K67" s="618"/>
      <c r="L67" s="279">
        <f>IF(G67="はい","基準1と7",IF(H67="はい","基準1と7",""))</f>
      </c>
      <c r="M67" s="119"/>
      <c r="N67" s="119"/>
      <c r="O67" s="118"/>
    </row>
    <row r="68" spans="3:15" ht="97.5" customHeight="1">
      <c r="C68" s="442"/>
      <c r="D68" s="443"/>
      <c r="E68" s="644"/>
      <c r="F68" s="124" t="s">
        <v>79</v>
      </c>
      <c r="G68" s="142">
        <f>IF('様式C_研究分担医師等'!F76="","",'様式C_研究分担医師等'!F76)</f>
      </c>
      <c r="H68" s="142">
        <f>IF('様式C_研究分担医師等'!I76="","",'様式C_研究分担医師等'!I76)</f>
      </c>
      <c r="I68" s="637">
        <f>IF(G68="はい",VLOOKUP("基準1",基準選択肢C,2,FALSE),IF(H68="はい",VLOOKUP("基準1",基準選択肢C,2,FALSE),""))</f>
      </c>
      <c r="J68" s="638"/>
      <c r="K68" s="618"/>
      <c r="L68" s="279">
        <f>IF(G68="はい","基準1",IF(H68="はい","基準1",""))</f>
      </c>
      <c r="M68" s="119"/>
      <c r="N68" s="119"/>
      <c r="O68" s="118"/>
    </row>
    <row r="69" spans="3:15" ht="97.5" customHeight="1">
      <c r="C69" s="389" t="s">
        <v>161</v>
      </c>
      <c r="D69" s="390"/>
      <c r="E69" s="643"/>
      <c r="F69" s="123" t="s">
        <v>78</v>
      </c>
      <c r="G69" s="141">
        <f>IF('様式C_研究分担医師等'!F78="","",'様式C_研究分担医師等'!F78)</f>
      </c>
      <c r="H69" s="141">
        <f>IF('様式C_研究分担医師等'!I78="","",'様式C_研究分担医師等'!I78)</f>
      </c>
      <c r="I69" s="637">
        <f t="shared" si="2"/>
      </c>
      <c r="J69" s="638"/>
      <c r="K69" s="618"/>
      <c r="L69" s="279">
        <f>IF(G69="はい","基準1と7",IF(H69="はい","基準1と7",""))</f>
      </c>
      <c r="M69" s="119"/>
      <c r="N69" s="119"/>
      <c r="O69" s="118"/>
    </row>
    <row r="70" spans="3:15" ht="97.5" customHeight="1">
      <c r="C70" s="442"/>
      <c r="D70" s="443"/>
      <c r="E70" s="644"/>
      <c r="F70" s="124" t="s">
        <v>79</v>
      </c>
      <c r="G70" s="142">
        <f>IF('様式C_研究分担医師等'!F80="","",'様式C_研究分担医師等'!F80)</f>
      </c>
      <c r="H70" s="142">
        <f>IF('様式C_研究分担医師等'!I80="","",'様式C_研究分担医師等'!I80)</f>
      </c>
      <c r="I70" s="637">
        <f>IF(G70="はい",VLOOKUP("基準1",基準選択肢C,2,FALSE),IF(H70="はい",VLOOKUP("基準1",基準選択肢C,2,FALSE),""))</f>
      </c>
      <c r="J70" s="638"/>
      <c r="K70" s="618"/>
      <c r="L70" s="279">
        <f>IF(G70="はい","基準1",IF(H70="はい","基準1",""))</f>
      </c>
      <c r="M70" s="119"/>
      <c r="N70" s="119"/>
      <c r="O70" s="118"/>
    </row>
    <row r="71" spans="3:15" ht="97.5" customHeight="1">
      <c r="C71" s="383" t="s">
        <v>130</v>
      </c>
      <c r="D71" s="384"/>
      <c r="E71" s="385"/>
      <c r="F71" s="123" t="s">
        <v>78</v>
      </c>
      <c r="G71" s="143">
        <f>IF('様式C_研究分担医師等'!F82="","",'様式C_研究分担医師等'!F82)</f>
      </c>
      <c r="H71" s="143">
        <f>IF('様式C_研究分担医師等'!I82="","",'様式C_研究分担医師等'!I82)</f>
      </c>
      <c r="I71" s="637">
        <f t="shared" si="2"/>
      </c>
      <c r="J71" s="638"/>
      <c r="K71" s="618"/>
      <c r="L71" s="279">
        <f>IF(G71="はい","基準1と7",IF(H71="はい","基準1と7",""))</f>
      </c>
      <c r="M71" s="119"/>
      <c r="N71" s="120"/>
      <c r="O71" s="120"/>
    </row>
    <row r="72" spans="3:15" ht="97.5" customHeight="1">
      <c r="C72" s="386"/>
      <c r="D72" s="387"/>
      <c r="E72" s="388"/>
      <c r="F72" s="124" t="s">
        <v>79</v>
      </c>
      <c r="G72" s="143">
        <f>IF('様式C_研究分担医師等'!F83="","",'様式C_研究分担医師等'!F83)</f>
      </c>
      <c r="H72" s="143">
        <f>IF('様式C_研究分担医師等'!I83="","",'様式C_研究分担医師等'!I83)</f>
      </c>
      <c r="I72" s="637">
        <f>IF(G72="はい",VLOOKUP("基準1",基準選択肢C,2,FALSE),IF(H72="はい",VLOOKUP("基準1",基準選択肢C,2,FALSE),""))</f>
      </c>
      <c r="J72" s="638"/>
      <c r="K72" s="618"/>
      <c r="L72" s="279">
        <f>IF(G72="はい","基準1",IF(H72="はい","基準1",""))</f>
      </c>
      <c r="M72" s="119"/>
      <c r="N72" s="120"/>
      <c r="O72" s="120"/>
    </row>
    <row r="73" spans="3:15" ht="97.5" customHeight="1">
      <c r="C73" s="383" t="s">
        <v>131</v>
      </c>
      <c r="D73" s="384"/>
      <c r="E73" s="385"/>
      <c r="F73" s="123" t="s">
        <v>78</v>
      </c>
      <c r="G73" s="143">
        <f>IF('様式C_研究分担医師等'!F84="","",'様式C_研究分担医師等'!F84)</f>
      </c>
      <c r="H73" s="143">
        <f>IF('様式C_研究分担医師等'!I84="","",'様式C_研究分担医師等'!I84)</f>
      </c>
      <c r="I73" s="637">
        <f t="shared" si="2"/>
      </c>
      <c r="J73" s="638"/>
      <c r="K73" s="618"/>
      <c r="L73" s="279">
        <f>IF(G73="はい","基準1と7",IF(H73="はい","基準1と7",""))</f>
      </c>
      <c r="M73" s="119"/>
      <c r="N73" s="120"/>
      <c r="O73" s="120"/>
    </row>
    <row r="74" spans="3:15" ht="97.5" customHeight="1">
      <c r="C74" s="386"/>
      <c r="D74" s="387"/>
      <c r="E74" s="388"/>
      <c r="F74" s="124" t="s">
        <v>79</v>
      </c>
      <c r="G74" s="143">
        <f>IF('様式C_研究分担医師等'!F85="","",'様式C_研究分担医師等'!F85)</f>
      </c>
      <c r="H74" s="143">
        <f>IF('様式C_研究分担医師等'!I85="","",'様式C_研究分担医師等'!I85)</f>
      </c>
      <c r="I74" s="637">
        <f>IF(G74="はい",VLOOKUP("基準1",基準選択肢C,2,FALSE),IF(H74="はい",VLOOKUP("基準1",基準選択肢C,2,FALSE),""))</f>
      </c>
      <c r="J74" s="638"/>
      <c r="K74" s="618"/>
      <c r="L74" s="279">
        <f>IF(G74="はい","基準1",IF(H74="はい","基準1",""))</f>
      </c>
      <c r="M74" s="119"/>
      <c r="N74" s="120"/>
      <c r="O74" s="120"/>
    </row>
    <row r="75" spans="3:15" ht="97.5" customHeight="1">
      <c r="C75" s="389" t="s">
        <v>123</v>
      </c>
      <c r="D75" s="390"/>
      <c r="E75" s="643"/>
      <c r="F75" s="123" t="s">
        <v>78</v>
      </c>
      <c r="G75" s="144">
        <f>IF('様式C_研究分担医師等'!F86="","",'様式C_研究分担医師等'!F86)</f>
      </c>
      <c r="H75" s="144">
        <f>IF('様式C_研究分担医師等'!I86="","",'様式C_研究分担医師等'!I86)</f>
      </c>
      <c r="I75" s="637">
        <f t="shared" si="2"/>
      </c>
      <c r="J75" s="638"/>
      <c r="K75" s="618"/>
      <c r="L75" s="279">
        <f>IF(G75="はい","基準1と7",IF(H75="はい","基準1と7",""))</f>
      </c>
      <c r="M75" s="119"/>
      <c r="N75" s="120"/>
      <c r="O75" s="120"/>
    </row>
    <row r="76" spans="3:15" ht="97.5" customHeight="1">
      <c r="C76" s="664"/>
      <c r="D76" s="634"/>
      <c r="E76" s="659"/>
      <c r="F76" s="124" t="s">
        <v>79</v>
      </c>
      <c r="G76" s="144">
        <f>IF('様式C_研究分担医師等'!F87="","",'様式C_研究分担医師等'!F87)</f>
      </c>
      <c r="H76" s="144">
        <f>IF('様式C_研究分担医師等'!I87="","",'様式C_研究分担医師等'!I87)</f>
      </c>
      <c r="I76" s="637">
        <f>IF(G76="はい",VLOOKUP("基準1",基準選択肢C,2,FALSE),IF(H76="はい",VLOOKUP("基準1",基準選択肢C,2,FALSE),""))</f>
      </c>
      <c r="J76" s="638"/>
      <c r="K76" s="618"/>
      <c r="L76" s="279">
        <f>IF(G76="はい","基準1",IF(H76="はい","基準1",""))</f>
      </c>
      <c r="M76" s="119"/>
      <c r="N76" s="119"/>
      <c r="O76" s="119"/>
    </row>
    <row r="78" spans="5:15" ht="31.5" customHeight="1">
      <c r="E78" s="249" t="s">
        <v>201</v>
      </c>
      <c r="F78" s="125" t="s">
        <v>126</v>
      </c>
      <c r="G78" s="645">
        <f>IF(G17="","",G17)</f>
      </c>
      <c r="H78" s="646"/>
      <c r="I78" s="646"/>
      <c r="J78" s="646"/>
      <c r="K78" s="646"/>
      <c r="L78" s="646"/>
      <c r="M78" s="646"/>
      <c r="N78" s="646"/>
      <c r="O78" s="647"/>
    </row>
    <row r="79" spans="5:15" ht="10.5" customHeight="1">
      <c r="E79" s="126"/>
      <c r="F79" s="126"/>
      <c r="H79" s="76"/>
      <c r="N79" s="70"/>
      <c r="O79" s="70"/>
    </row>
    <row r="80" spans="3:15" ht="21" customHeight="1">
      <c r="C80" s="660" t="s">
        <v>3</v>
      </c>
      <c r="D80" s="661"/>
      <c r="E80" s="661"/>
      <c r="F80" s="657"/>
      <c r="G80" s="112" t="s">
        <v>27</v>
      </c>
      <c r="H80" s="112" t="s">
        <v>28</v>
      </c>
      <c r="I80" s="625" t="s">
        <v>57</v>
      </c>
      <c r="J80" s="626"/>
      <c r="K80" s="626"/>
      <c r="L80" s="485"/>
      <c r="M80" s="666" t="s">
        <v>31</v>
      </c>
      <c r="N80" s="666" t="s">
        <v>54</v>
      </c>
      <c r="O80" s="666" t="s">
        <v>55</v>
      </c>
    </row>
    <row r="81" spans="3:15" ht="21" customHeight="1">
      <c r="C81" s="662"/>
      <c r="D81" s="663"/>
      <c r="E81" s="663"/>
      <c r="F81" s="658"/>
      <c r="G81" s="669" t="s">
        <v>14</v>
      </c>
      <c r="H81" s="669" t="s">
        <v>14</v>
      </c>
      <c r="I81" s="627"/>
      <c r="J81" s="628"/>
      <c r="K81" s="629"/>
      <c r="L81" s="487"/>
      <c r="M81" s="671"/>
      <c r="N81" s="667"/>
      <c r="O81" s="667"/>
    </row>
    <row r="82" spans="3:15" ht="29.25" customHeight="1">
      <c r="C82" s="664"/>
      <c r="D82" s="634"/>
      <c r="E82" s="634"/>
      <c r="F82" s="659"/>
      <c r="G82" s="670"/>
      <c r="H82" s="670"/>
      <c r="I82" s="630"/>
      <c r="J82" s="631"/>
      <c r="K82" s="631"/>
      <c r="L82" s="489"/>
      <c r="M82" s="672"/>
      <c r="N82" s="668"/>
      <c r="O82" s="668"/>
    </row>
    <row r="83" spans="3:15" ht="33.75" customHeight="1">
      <c r="C83" s="389" t="s">
        <v>122</v>
      </c>
      <c r="D83" s="390"/>
      <c r="E83" s="391"/>
      <c r="F83" s="657"/>
      <c r="G83" s="590">
        <f>IF('様式C_研究分担医師等'!F94="","",'様式C_研究分担医師等'!F94)</f>
      </c>
      <c r="H83" s="590">
        <f>IF('様式C_研究分担医師等'!I94="","",'様式C_研究分担医師等'!I94)</f>
      </c>
      <c r="I83" s="648">
        <f>IF(G83="はい",VLOOKUP("基準1",基準選択肢C,2,FALSE),IF(H83="はい",VLOOKUP("基準1",基準選択肢C,2,FALSE),""))</f>
      </c>
      <c r="J83" s="649"/>
      <c r="K83" s="650"/>
      <c r="L83" s="665">
        <f>IF(G83="はい","基準1",IF(H83="はい","基準1",""))</f>
      </c>
      <c r="M83" s="529"/>
      <c r="N83" s="529"/>
      <c r="O83" s="529"/>
    </row>
    <row r="84" spans="3:15" ht="33.75" customHeight="1">
      <c r="C84" s="439"/>
      <c r="D84" s="440"/>
      <c r="E84" s="440"/>
      <c r="F84" s="658"/>
      <c r="G84" s="591"/>
      <c r="H84" s="591"/>
      <c r="I84" s="651"/>
      <c r="J84" s="652"/>
      <c r="K84" s="653"/>
      <c r="L84" s="524"/>
      <c r="M84" s="533"/>
      <c r="N84" s="530"/>
      <c r="O84" s="530"/>
    </row>
    <row r="85" spans="3:15" ht="33.75" customHeight="1">
      <c r="C85" s="442"/>
      <c r="D85" s="443"/>
      <c r="E85" s="443"/>
      <c r="F85" s="659"/>
      <c r="G85" s="592"/>
      <c r="H85" s="592"/>
      <c r="I85" s="654"/>
      <c r="J85" s="655"/>
      <c r="K85" s="656"/>
      <c r="L85" s="525"/>
      <c r="M85" s="534"/>
      <c r="N85" s="531"/>
      <c r="O85" s="531"/>
    </row>
    <row r="86" spans="3:15" ht="97.5" customHeight="1">
      <c r="C86" s="389" t="s">
        <v>129</v>
      </c>
      <c r="D86" s="390"/>
      <c r="E86" s="643"/>
      <c r="F86" s="123" t="s">
        <v>78</v>
      </c>
      <c r="G86" s="141">
        <f>IF('様式C_研究分担医師等'!F97="","",'様式C_研究分担医師等'!F97)</f>
      </c>
      <c r="H86" s="141">
        <f>IF('様式C_研究分担医師等'!I97="","",'様式C_研究分担医師等'!I97)</f>
      </c>
      <c r="I86" s="637">
        <f aca="true" t="shared" si="3" ref="I86:I94">IF(G86="はい",VLOOKUP("基準1と7",基準選択肢C,2,FALSE),IF(H86="はい",VLOOKUP("基準1と7",基準選択肢C,2,FALSE),""))</f>
      </c>
      <c r="J86" s="638"/>
      <c r="K86" s="618"/>
      <c r="L86" s="279">
        <f>IF(G86="はい","基準1と7",IF(H86="はい","基準1と7",""))</f>
      </c>
      <c r="M86" s="119"/>
      <c r="N86" s="119"/>
      <c r="O86" s="118"/>
    </row>
    <row r="87" spans="3:15" ht="97.5" customHeight="1">
      <c r="C87" s="442"/>
      <c r="D87" s="443"/>
      <c r="E87" s="644"/>
      <c r="F87" s="124" t="s">
        <v>79</v>
      </c>
      <c r="G87" s="142">
        <f>IF('様式C_研究分担医師等'!F99="","",'様式C_研究分担医師等'!F99)</f>
      </c>
      <c r="H87" s="142">
        <f>IF('様式C_研究分担医師等'!I99="","",'様式C_研究分担医師等'!I99)</f>
      </c>
      <c r="I87" s="637">
        <f>IF(G87="はい",VLOOKUP("基準1",基準選択肢C,2,FALSE),IF(H87="はい",VLOOKUP("基準1",基準選択肢C,2,FALSE),""))</f>
      </c>
      <c r="J87" s="638"/>
      <c r="K87" s="618"/>
      <c r="L87" s="279">
        <f>IF(G87="はい","基準1",IF(H87="はい","基準1",""))</f>
      </c>
      <c r="M87" s="119"/>
      <c r="N87" s="119"/>
      <c r="O87" s="118"/>
    </row>
    <row r="88" spans="3:15" ht="97.5" customHeight="1">
      <c r="C88" s="389" t="s">
        <v>161</v>
      </c>
      <c r="D88" s="390"/>
      <c r="E88" s="643"/>
      <c r="F88" s="123" t="s">
        <v>78</v>
      </c>
      <c r="G88" s="141">
        <f>IF('様式C_研究分担医師等'!F101="","",'様式C_研究分担医師等'!F101)</f>
      </c>
      <c r="H88" s="141">
        <f>IF('様式C_研究分担医師等'!I101="","",'様式C_研究分担医師等'!I101)</f>
      </c>
      <c r="I88" s="637">
        <f t="shared" si="3"/>
      </c>
      <c r="J88" s="638"/>
      <c r="K88" s="618"/>
      <c r="L88" s="279">
        <f>IF(G88="はい","基準1と7",IF(H88="はい","基準1と7",""))</f>
      </c>
      <c r="M88" s="119"/>
      <c r="N88" s="119"/>
      <c r="O88" s="118"/>
    </row>
    <row r="89" spans="3:15" ht="97.5" customHeight="1">
      <c r="C89" s="442"/>
      <c r="D89" s="443"/>
      <c r="E89" s="644"/>
      <c r="F89" s="124" t="s">
        <v>79</v>
      </c>
      <c r="G89" s="142">
        <f>IF('様式C_研究分担医師等'!F103="","",'様式C_研究分担医師等'!F103)</f>
      </c>
      <c r="H89" s="142">
        <f>IF('様式C_研究分担医師等'!I103="","",'様式C_研究分担医師等'!I103)</f>
      </c>
      <c r="I89" s="637">
        <f>IF(G89="はい",VLOOKUP("基準1",基準選択肢C,2,FALSE),IF(H89="はい",VLOOKUP("基準1",基準選択肢C,2,FALSE),""))</f>
      </c>
      <c r="J89" s="638"/>
      <c r="K89" s="618"/>
      <c r="L89" s="279">
        <f>IF(G89="はい","基準1",IF(H89="はい","基準1",""))</f>
      </c>
      <c r="M89" s="119"/>
      <c r="N89" s="119"/>
      <c r="O89" s="118"/>
    </row>
    <row r="90" spans="3:15" ht="97.5" customHeight="1">
      <c r="C90" s="383" t="s">
        <v>130</v>
      </c>
      <c r="D90" s="384"/>
      <c r="E90" s="385"/>
      <c r="F90" s="123" t="s">
        <v>78</v>
      </c>
      <c r="G90" s="143">
        <f>IF('様式C_研究分担医師等'!F105="","",'様式C_研究分担医師等'!F105)</f>
      </c>
      <c r="H90" s="143">
        <f>IF('様式C_研究分担医師等'!I105="","",'様式C_研究分担医師等'!I105)</f>
      </c>
      <c r="I90" s="637">
        <f t="shared" si="3"/>
      </c>
      <c r="J90" s="638"/>
      <c r="K90" s="618"/>
      <c r="L90" s="279">
        <f>IF(G90="はい","基準1と7",IF(H90="はい","基準1と7",""))</f>
      </c>
      <c r="M90" s="119"/>
      <c r="N90" s="120"/>
      <c r="O90" s="120"/>
    </row>
    <row r="91" spans="3:15" ht="97.5" customHeight="1">
      <c r="C91" s="386"/>
      <c r="D91" s="387"/>
      <c r="E91" s="388"/>
      <c r="F91" s="124" t="s">
        <v>79</v>
      </c>
      <c r="G91" s="143">
        <f>IF('様式C_研究分担医師等'!F106="","",'様式C_研究分担医師等'!F106)</f>
      </c>
      <c r="H91" s="143">
        <f>IF('様式C_研究分担医師等'!I106="","",'様式C_研究分担医師等'!I106)</f>
      </c>
      <c r="I91" s="637">
        <f>IF(G91="はい",VLOOKUP("基準1",基準選択肢C,2,FALSE),IF(H91="はい",VLOOKUP("基準1",基準選択肢C,2,FALSE),""))</f>
      </c>
      <c r="J91" s="638"/>
      <c r="K91" s="618"/>
      <c r="L91" s="279">
        <f>IF(G91="はい","基準1",IF(H91="はい","基準1",""))</f>
      </c>
      <c r="M91" s="119"/>
      <c r="N91" s="120"/>
      <c r="O91" s="120"/>
    </row>
    <row r="92" spans="3:15" ht="97.5" customHeight="1">
      <c r="C92" s="383" t="s">
        <v>131</v>
      </c>
      <c r="D92" s="384"/>
      <c r="E92" s="385"/>
      <c r="F92" s="123" t="s">
        <v>78</v>
      </c>
      <c r="G92" s="143">
        <f>IF('様式C_研究分担医師等'!F107="","",'様式C_研究分担医師等'!F107)</f>
      </c>
      <c r="H92" s="143">
        <f>IF('様式C_研究分担医師等'!I107="","",'様式C_研究分担医師等'!I107)</f>
      </c>
      <c r="I92" s="637">
        <f t="shared" si="3"/>
      </c>
      <c r="J92" s="638"/>
      <c r="K92" s="618"/>
      <c r="L92" s="279">
        <f>IF(G92="はい","基準1と7",IF(H92="はい","基準1と7",""))</f>
      </c>
      <c r="M92" s="119"/>
      <c r="N92" s="120"/>
      <c r="O92" s="120"/>
    </row>
    <row r="93" spans="3:15" ht="97.5" customHeight="1">
      <c r="C93" s="386"/>
      <c r="D93" s="387"/>
      <c r="E93" s="388"/>
      <c r="F93" s="124" t="s">
        <v>79</v>
      </c>
      <c r="G93" s="143">
        <f>IF('様式C_研究分担医師等'!F108="","",'様式C_研究分担医師等'!F108)</f>
      </c>
      <c r="H93" s="143">
        <f>IF('様式C_研究分担医師等'!I108="","",'様式C_研究分担医師等'!I108)</f>
      </c>
      <c r="I93" s="637">
        <f>IF(G93="はい",VLOOKUP("基準1",基準選択肢C,2,FALSE),IF(H93="はい",VLOOKUP("基準1",基準選択肢C,2,FALSE),""))</f>
      </c>
      <c r="J93" s="638"/>
      <c r="K93" s="618"/>
      <c r="L93" s="279">
        <f>IF(G93="はい","基準1",IF(H93="はい","基準1",""))</f>
      </c>
      <c r="M93" s="119"/>
      <c r="N93" s="120"/>
      <c r="O93" s="120"/>
    </row>
    <row r="94" spans="3:15" ht="97.5" customHeight="1">
      <c r="C94" s="389" t="s">
        <v>123</v>
      </c>
      <c r="D94" s="390"/>
      <c r="E94" s="643"/>
      <c r="F94" s="123" t="s">
        <v>78</v>
      </c>
      <c r="G94" s="144">
        <f>IF('様式C_研究分担医師等'!F109="","",'様式C_研究分担医師等'!F109)</f>
      </c>
      <c r="H94" s="144">
        <f>IF('様式C_研究分担医師等'!I109="","",'様式C_研究分担医師等'!I109)</f>
      </c>
      <c r="I94" s="637">
        <f t="shared" si="3"/>
      </c>
      <c r="J94" s="638"/>
      <c r="K94" s="618"/>
      <c r="L94" s="279">
        <f>IF(G94="はい","基準1と7",IF(H94="はい","基準1と7",""))</f>
      </c>
      <c r="M94" s="119"/>
      <c r="N94" s="120"/>
      <c r="O94" s="120"/>
    </row>
    <row r="95" spans="3:15" ht="97.5" customHeight="1">
      <c r="C95" s="664"/>
      <c r="D95" s="634"/>
      <c r="E95" s="659"/>
      <c r="F95" s="124" t="s">
        <v>79</v>
      </c>
      <c r="G95" s="144">
        <f>IF('様式C_研究分担医師等'!F110="","",'様式C_研究分担医師等'!F110)</f>
      </c>
      <c r="H95" s="144">
        <f>IF('様式C_研究分担医師等'!I110="","",'様式C_研究分担医師等'!I110)</f>
      </c>
      <c r="I95" s="637">
        <f>IF(G95="はい",VLOOKUP("基準1",基準選択肢C,2,FALSE),IF(H95="はい",VLOOKUP("基準1",基準選択肢C,2,FALSE),""))</f>
      </c>
      <c r="J95" s="638"/>
      <c r="K95" s="618"/>
      <c r="L95" s="279">
        <f>IF(G95="はい","基準1",IF(H95="はい","基準1",""))</f>
      </c>
      <c r="M95" s="119"/>
      <c r="N95" s="119"/>
      <c r="O95" s="119"/>
    </row>
    <row r="97" spans="5:15" ht="31.5" customHeight="1">
      <c r="E97" s="249" t="s">
        <v>201</v>
      </c>
      <c r="F97" s="125" t="s">
        <v>104</v>
      </c>
      <c r="G97" s="645">
        <f>IF(G18="","",G18)</f>
      </c>
      <c r="H97" s="646"/>
      <c r="I97" s="646"/>
      <c r="J97" s="646"/>
      <c r="K97" s="646"/>
      <c r="L97" s="646"/>
      <c r="M97" s="646"/>
      <c r="N97" s="646"/>
      <c r="O97" s="647"/>
    </row>
    <row r="98" spans="5:15" ht="10.5" customHeight="1">
      <c r="E98" s="126"/>
      <c r="F98" s="126"/>
      <c r="H98" s="76"/>
      <c r="N98" s="70"/>
      <c r="O98" s="70"/>
    </row>
    <row r="99" spans="3:15" ht="21" customHeight="1">
      <c r="C99" s="660" t="s">
        <v>3</v>
      </c>
      <c r="D99" s="661"/>
      <c r="E99" s="661"/>
      <c r="F99" s="657"/>
      <c r="G99" s="112" t="s">
        <v>27</v>
      </c>
      <c r="H99" s="112" t="s">
        <v>28</v>
      </c>
      <c r="I99" s="625" t="s">
        <v>57</v>
      </c>
      <c r="J99" s="626"/>
      <c r="K99" s="626"/>
      <c r="L99" s="485"/>
      <c r="M99" s="666" t="s">
        <v>31</v>
      </c>
      <c r="N99" s="666" t="s">
        <v>54</v>
      </c>
      <c r="O99" s="666" t="s">
        <v>55</v>
      </c>
    </row>
    <row r="100" spans="3:15" ht="21" customHeight="1">
      <c r="C100" s="662"/>
      <c r="D100" s="663"/>
      <c r="E100" s="663"/>
      <c r="F100" s="658"/>
      <c r="G100" s="669" t="s">
        <v>14</v>
      </c>
      <c r="H100" s="669" t="s">
        <v>14</v>
      </c>
      <c r="I100" s="627"/>
      <c r="J100" s="628"/>
      <c r="K100" s="629"/>
      <c r="L100" s="487"/>
      <c r="M100" s="671"/>
      <c r="N100" s="667"/>
      <c r="O100" s="667"/>
    </row>
    <row r="101" spans="3:15" ht="29.25" customHeight="1">
      <c r="C101" s="664"/>
      <c r="D101" s="634"/>
      <c r="E101" s="634"/>
      <c r="F101" s="659"/>
      <c r="G101" s="670"/>
      <c r="H101" s="670"/>
      <c r="I101" s="630"/>
      <c r="J101" s="631"/>
      <c r="K101" s="631"/>
      <c r="L101" s="489"/>
      <c r="M101" s="672"/>
      <c r="N101" s="668"/>
      <c r="O101" s="668"/>
    </row>
    <row r="102" spans="3:15" ht="33.75" customHeight="1">
      <c r="C102" s="389" t="s">
        <v>122</v>
      </c>
      <c r="D102" s="390"/>
      <c r="E102" s="391"/>
      <c r="F102" s="657"/>
      <c r="G102" s="590">
        <f>IF('様式C_研究分担医師等'!F117="","",'様式C_研究分担医師等'!F117)</f>
      </c>
      <c r="H102" s="590">
        <f>IF('様式C_研究分担医師等'!I117="","",'様式C_研究分担医師等'!I117)</f>
      </c>
      <c r="I102" s="648">
        <f>IF(G102="はい",VLOOKUP("基準1",基準選択肢C,2,FALSE),IF(H102="はい",VLOOKUP("基準1",基準選択肢C,2,FALSE),""))</f>
      </c>
      <c r="J102" s="649"/>
      <c r="K102" s="650"/>
      <c r="L102" s="665">
        <f>IF(G102="はい","基準1",IF(H102="はい","基準1",""))</f>
      </c>
      <c r="M102" s="529"/>
      <c r="N102" s="529"/>
      <c r="O102" s="529"/>
    </row>
    <row r="103" spans="3:15" ht="33.75" customHeight="1">
      <c r="C103" s="439"/>
      <c r="D103" s="440"/>
      <c r="E103" s="440"/>
      <c r="F103" s="658"/>
      <c r="G103" s="591"/>
      <c r="H103" s="591"/>
      <c r="I103" s="651"/>
      <c r="J103" s="652"/>
      <c r="K103" s="653"/>
      <c r="L103" s="524"/>
      <c r="M103" s="533"/>
      <c r="N103" s="530"/>
      <c r="O103" s="530"/>
    </row>
    <row r="104" spans="3:15" ht="33.75" customHeight="1">
      <c r="C104" s="442"/>
      <c r="D104" s="443"/>
      <c r="E104" s="443"/>
      <c r="F104" s="659"/>
      <c r="G104" s="592"/>
      <c r="H104" s="592"/>
      <c r="I104" s="654"/>
      <c r="J104" s="655"/>
      <c r="K104" s="656"/>
      <c r="L104" s="525"/>
      <c r="M104" s="534"/>
      <c r="N104" s="531"/>
      <c r="O104" s="531"/>
    </row>
    <row r="105" spans="3:15" ht="97.5" customHeight="1">
      <c r="C105" s="389" t="s">
        <v>129</v>
      </c>
      <c r="D105" s="390"/>
      <c r="E105" s="643"/>
      <c r="F105" s="123" t="s">
        <v>78</v>
      </c>
      <c r="G105" s="141">
        <f>IF('様式C_研究分担医師等'!F120="","",'様式C_研究分担医師等'!F120)</f>
      </c>
      <c r="H105" s="141">
        <f>IF('様式C_研究分担医師等'!I120="","",'様式C_研究分担医師等'!I120)</f>
      </c>
      <c r="I105" s="637">
        <f aca="true" t="shared" si="4" ref="I105:I113">IF(G105="はい",VLOOKUP("基準1と7",基準選択肢C,2,FALSE),IF(H105="はい",VLOOKUP("基準1と7",基準選択肢C,2,FALSE),""))</f>
      </c>
      <c r="J105" s="638"/>
      <c r="K105" s="618"/>
      <c r="L105" s="279">
        <f>IF(G105="はい","基準1と7",IF(H105="はい","基準1と7",""))</f>
      </c>
      <c r="M105" s="119"/>
      <c r="N105" s="119"/>
      <c r="O105" s="118"/>
    </row>
    <row r="106" spans="3:15" ht="97.5" customHeight="1">
      <c r="C106" s="442"/>
      <c r="D106" s="443"/>
      <c r="E106" s="644"/>
      <c r="F106" s="124" t="s">
        <v>79</v>
      </c>
      <c r="G106" s="142">
        <f>IF('様式C_研究分担医師等'!F122="","",'様式C_研究分担医師等'!F122)</f>
      </c>
      <c r="H106" s="142">
        <f>IF('様式C_研究分担医師等'!I122="","",'様式C_研究分担医師等'!I122)</f>
      </c>
      <c r="I106" s="637">
        <f>IF(G106="はい",VLOOKUP("基準1",基準選択肢C,2,FALSE),IF(H106="はい",VLOOKUP("基準1",基準選択肢C,2,FALSE),""))</f>
      </c>
      <c r="J106" s="638"/>
      <c r="K106" s="618"/>
      <c r="L106" s="279">
        <f>IF(G106="はい","基準1",IF(H106="はい","基準1",""))</f>
      </c>
      <c r="M106" s="119"/>
      <c r="N106" s="119"/>
      <c r="O106" s="118"/>
    </row>
    <row r="107" spans="3:15" ht="97.5" customHeight="1">
      <c r="C107" s="389" t="s">
        <v>161</v>
      </c>
      <c r="D107" s="390"/>
      <c r="E107" s="643"/>
      <c r="F107" s="123" t="s">
        <v>78</v>
      </c>
      <c r="G107" s="141">
        <f>IF('様式C_研究分担医師等'!F124="","",'様式C_研究分担医師等'!F124)</f>
      </c>
      <c r="H107" s="141">
        <f>IF('様式C_研究分担医師等'!I124="","",'様式C_研究分担医師等'!I124)</f>
      </c>
      <c r="I107" s="637">
        <f t="shared" si="4"/>
      </c>
      <c r="J107" s="638"/>
      <c r="K107" s="618"/>
      <c r="L107" s="279">
        <f>IF(G107="はい","基準1と7",IF(H107="はい","基準1と7",""))</f>
      </c>
      <c r="M107" s="119"/>
      <c r="N107" s="119"/>
      <c r="O107" s="118"/>
    </row>
    <row r="108" spans="3:15" ht="97.5" customHeight="1">
      <c r="C108" s="442"/>
      <c r="D108" s="443"/>
      <c r="E108" s="644"/>
      <c r="F108" s="124" t="s">
        <v>79</v>
      </c>
      <c r="G108" s="142">
        <f>IF('様式C_研究分担医師等'!F126="","",'様式C_研究分担医師等'!F126)</f>
      </c>
      <c r="H108" s="142">
        <f>IF('様式C_研究分担医師等'!I126="","",'様式C_研究分担医師等'!I126)</f>
      </c>
      <c r="I108" s="637">
        <f>IF(G108="はい",VLOOKUP("基準1",基準選択肢C,2,FALSE),IF(H108="はい",VLOOKUP("基準1",基準選択肢C,2,FALSE),""))</f>
      </c>
      <c r="J108" s="638"/>
      <c r="K108" s="618"/>
      <c r="L108" s="279">
        <f>IF(G108="はい","基準1",IF(H108="はい","基準1",""))</f>
      </c>
      <c r="M108" s="119"/>
      <c r="N108" s="119"/>
      <c r="O108" s="118"/>
    </row>
    <row r="109" spans="3:15" ht="97.5" customHeight="1">
      <c r="C109" s="383" t="s">
        <v>130</v>
      </c>
      <c r="D109" s="384"/>
      <c r="E109" s="385"/>
      <c r="F109" s="123" t="s">
        <v>78</v>
      </c>
      <c r="G109" s="143">
        <f>IF('様式C_研究分担医師等'!F128="","",'様式C_研究分担医師等'!F128)</f>
      </c>
      <c r="H109" s="143">
        <f>IF('様式C_研究分担医師等'!I128="","",'様式C_研究分担医師等'!I128)</f>
      </c>
      <c r="I109" s="637">
        <f t="shared" si="4"/>
      </c>
      <c r="J109" s="638"/>
      <c r="K109" s="618"/>
      <c r="L109" s="279">
        <f>IF(G109="はい","基準1と7",IF(H109="はい","基準1と7",""))</f>
      </c>
      <c r="M109" s="119"/>
      <c r="N109" s="120"/>
      <c r="O109" s="120"/>
    </row>
    <row r="110" spans="3:15" ht="97.5" customHeight="1">
      <c r="C110" s="386"/>
      <c r="D110" s="387"/>
      <c r="E110" s="388"/>
      <c r="F110" s="124" t="s">
        <v>79</v>
      </c>
      <c r="G110" s="143">
        <f>IF('様式C_研究分担医師等'!F129="","",'様式C_研究分担医師等'!F129)</f>
      </c>
      <c r="H110" s="143">
        <f>IF('様式C_研究分担医師等'!I129="","",'様式C_研究分担医師等'!I129)</f>
      </c>
      <c r="I110" s="637">
        <f>IF(G110="はい",VLOOKUP("基準1",基準選択肢C,2,FALSE),IF(H110="はい",VLOOKUP("基準1",基準選択肢C,2,FALSE),""))</f>
      </c>
      <c r="J110" s="638"/>
      <c r="K110" s="618"/>
      <c r="L110" s="279">
        <f>IF(G110="はい","基準1",IF(H110="はい","基準1",""))</f>
      </c>
      <c r="M110" s="119"/>
      <c r="N110" s="120"/>
      <c r="O110" s="120"/>
    </row>
    <row r="111" spans="3:15" ht="97.5" customHeight="1">
      <c r="C111" s="383" t="s">
        <v>131</v>
      </c>
      <c r="D111" s="384"/>
      <c r="E111" s="385"/>
      <c r="F111" s="123" t="s">
        <v>78</v>
      </c>
      <c r="G111" s="143">
        <f>IF('様式C_研究分担医師等'!F130="","",'様式C_研究分担医師等'!F130)</f>
      </c>
      <c r="H111" s="143">
        <f>IF('様式C_研究分担医師等'!I130="","",'様式C_研究分担医師等'!I130)</f>
      </c>
      <c r="I111" s="637">
        <f t="shared" si="4"/>
      </c>
      <c r="J111" s="638"/>
      <c r="K111" s="618"/>
      <c r="L111" s="279">
        <f>IF(G111="はい","基準1と7",IF(H111="はい","基準1と7",""))</f>
      </c>
      <c r="M111" s="119"/>
      <c r="N111" s="120"/>
      <c r="O111" s="120"/>
    </row>
    <row r="112" spans="3:15" ht="97.5" customHeight="1">
      <c r="C112" s="386"/>
      <c r="D112" s="387"/>
      <c r="E112" s="388"/>
      <c r="F112" s="124" t="s">
        <v>79</v>
      </c>
      <c r="G112" s="143">
        <f>IF('様式C_研究分担医師等'!F131="","",'様式C_研究分担医師等'!F131)</f>
      </c>
      <c r="H112" s="143">
        <f>IF('様式C_研究分担医師等'!I131="","",'様式C_研究分担医師等'!I131)</f>
      </c>
      <c r="I112" s="637">
        <f>IF(G112="はい",VLOOKUP("基準1",基準選択肢C,2,FALSE),IF(H112="はい",VLOOKUP("基準1",基準選択肢C,2,FALSE),""))</f>
      </c>
      <c r="J112" s="638"/>
      <c r="K112" s="618"/>
      <c r="L112" s="279">
        <f>IF(G112="はい","基準1",IF(H112="はい","基準1",""))</f>
      </c>
      <c r="M112" s="119"/>
      <c r="N112" s="120"/>
      <c r="O112" s="120"/>
    </row>
    <row r="113" spans="3:15" ht="97.5" customHeight="1">
      <c r="C113" s="389" t="s">
        <v>123</v>
      </c>
      <c r="D113" s="390"/>
      <c r="E113" s="643"/>
      <c r="F113" s="123" t="s">
        <v>78</v>
      </c>
      <c r="G113" s="144">
        <f>IF('様式C_研究分担医師等'!F132="","",'様式C_研究分担医師等'!F132)</f>
      </c>
      <c r="H113" s="144">
        <f>IF('様式C_研究分担医師等'!I132="","",'様式C_研究分担医師等'!I132)</f>
      </c>
      <c r="I113" s="637">
        <f t="shared" si="4"/>
      </c>
      <c r="J113" s="638"/>
      <c r="K113" s="618"/>
      <c r="L113" s="279">
        <f>IF(G113="はい","基準1と7",IF(H113="はい","基準1と7",""))</f>
      </c>
      <c r="M113" s="119"/>
      <c r="N113" s="120"/>
      <c r="O113" s="120"/>
    </row>
    <row r="114" spans="3:15" ht="97.5" customHeight="1">
      <c r="C114" s="664"/>
      <c r="D114" s="634"/>
      <c r="E114" s="659"/>
      <c r="F114" s="124" t="s">
        <v>79</v>
      </c>
      <c r="G114" s="144">
        <f>IF('様式C_研究分担医師等'!F133="","",'様式C_研究分担医師等'!F133)</f>
      </c>
      <c r="H114" s="144">
        <f>IF('様式C_研究分担医師等'!I133="","",'様式C_研究分担医師等'!I133)</f>
      </c>
      <c r="I114" s="637">
        <f>IF(G114="はい",VLOOKUP("基準1",基準選択肢C,2,FALSE),IF(H114="はい",VLOOKUP("基準1",基準選択肢C,2,FALSE),""))</f>
      </c>
      <c r="J114" s="638"/>
      <c r="K114" s="618"/>
      <c r="L114" s="279">
        <f>IF(G114="はい","基準1",IF(H114="はい","基準1",""))</f>
      </c>
      <c r="M114" s="119"/>
      <c r="N114" s="119"/>
      <c r="O114" s="119"/>
    </row>
  </sheetData>
  <sheetProtection sheet="1" objects="1" scenarios="1" formatCells="0" selectLockedCells="1"/>
  <mergeCells count="177">
    <mergeCell ref="C111:E112"/>
    <mergeCell ref="I111:K111"/>
    <mergeCell ref="I112:K112"/>
    <mergeCell ref="C113:E114"/>
    <mergeCell ref="I113:K113"/>
    <mergeCell ref="I114:K114"/>
    <mergeCell ref="C107:E108"/>
    <mergeCell ref="I107:K107"/>
    <mergeCell ref="I108:K108"/>
    <mergeCell ref="C109:E110"/>
    <mergeCell ref="I109:K109"/>
    <mergeCell ref="I110:K110"/>
    <mergeCell ref="C105:E106"/>
    <mergeCell ref="I105:K105"/>
    <mergeCell ref="I106:K106"/>
    <mergeCell ref="C102:F104"/>
    <mergeCell ref="G102:G104"/>
    <mergeCell ref="H102:H104"/>
    <mergeCell ref="I102:K104"/>
    <mergeCell ref="O99:O101"/>
    <mergeCell ref="G100:G101"/>
    <mergeCell ref="H100:H101"/>
    <mergeCell ref="I99:L101"/>
    <mergeCell ref="O102:O104"/>
    <mergeCell ref="M102:M104"/>
    <mergeCell ref="L102:L104"/>
    <mergeCell ref="N102:N104"/>
    <mergeCell ref="I92:K92"/>
    <mergeCell ref="I93:K93"/>
    <mergeCell ref="C94:E95"/>
    <mergeCell ref="I94:K94"/>
    <mergeCell ref="I95:K95"/>
    <mergeCell ref="N99:N101"/>
    <mergeCell ref="G97:O97"/>
    <mergeCell ref="C99:F101"/>
    <mergeCell ref="M99:M101"/>
    <mergeCell ref="C92:E93"/>
    <mergeCell ref="C88:E89"/>
    <mergeCell ref="I88:K88"/>
    <mergeCell ref="I89:K89"/>
    <mergeCell ref="C90:E91"/>
    <mergeCell ref="I90:K90"/>
    <mergeCell ref="I91:K91"/>
    <mergeCell ref="C86:E87"/>
    <mergeCell ref="I86:K86"/>
    <mergeCell ref="I87:K87"/>
    <mergeCell ref="C83:F85"/>
    <mergeCell ref="G83:G85"/>
    <mergeCell ref="H83:H85"/>
    <mergeCell ref="I83:K85"/>
    <mergeCell ref="N80:N82"/>
    <mergeCell ref="O80:O82"/>
    <mergeCell ref="G81:G82"/>
    <mergeCell ref="H81:H82"/>
    <mergeCell ref="I80:L82"/>
    <mergeCell ref="O83:O85"/>
    <mergeCell ref="M83:M85"/>
    <mergeCell ref="L83:L85"/>
    <mergeCell ref="N83:N85"/>
    <mergeCell ref="C73:E74"/>
    <mergeCell ref="I73:K73"/>
    <mergeCell ref="I74:K74"/>
    <mergeCell ref="C75:E76"/>
    <mergeCell ref="I75:K75"/>
    <mergeCell ref="I76:K76"/>
    <mergeCell ref="G78:O78"/>
    <mergeCell ref="C80:F82"/>
    <mergeCell ref="M80:M82"/>
    <mergeCell ref="I64:K66"/>
    <mergeCell ref="M64:M66"/>
    <mergeCell ref="C69:E70"/>
    <mergeCell ref="I69:K69"/>
    <mergeCell ref="I70:K70"/>
    <mergeCell ref="C71:E72"/>
    <mergeCell ref="I71:K71"/>
    <mergeCell ref="I72:K72"/>
    <mergeCell ref="H62:H63"/>
    <mergeCell ref="I61:L63"/>
    <mergeCell ref="N64:N66"/>
    <mergeCell ref="O64:O66"/>
    <mergeCell ref="C67:E68"/>
    <mergeCell ref="I67:K67"/>
    <mergeCell ref="I68:K68"/>
    <mergeCell ref="C64:F66"/>
    <mergeCell ref="G64:G66"/>
    <mergeCell ref="H64:H66"/>
    <mergeCell ref="C56:E57"/>
    <mergeCell ref="I56:K56"/>
    <mergeCell ref="I57:K57"/>
    <mergeCell ref="L64:L66"/>
    <mergeCell ref="G59:O59"/>
    <mergeCell ref="C61:F63"/>
    <mergeCell ref="M61:M63"/>
    <mergeCell ref="N61:N63"/>
    <mergeCell ref="O61:O63"/>
    <mergeCell ref="G62:G63"/>
    <mergeCell ref="I45:K47"/>
    <mergeCell ref="C54:E55"/>
    <mergeCell ref="I54:K54"/>
    <mergeCell ref="I55:K55"/>
    <mergeCell ref="C52:E53"/>
    <mergeCell ref="I52:K52"/>
    <mergeCell ref="I53:K53"/>
    <mergeCell ref="G45:G47"/>
    <mergeCell ref="C50:E51"/>
    <mergeCell ref="I50:K50"/>
    <mergeCell ref="I51:K51"/>
    <mergeCell ref="M42:M44"/>
    <mergeCell ref="C37:E38"/>
    <mergeCell ref="C48:E49"/>
    <mergeCell ref="I48:K48"/>
    <mergeCell ref="I49:K49"/>
    <mergeCell ref="C45:F47"/>
    <mergeCell ref="H45:H47"/>
    <mergeCell ref="C42:F44"/>
    <mergeCell ref="N42:N44"/>
    <mergeCell ref="O42:O44"/>
    <mergeCell ref="G43:G44"/>
    <mergeCell ref="I32:K32"/>
    <mergeCell ref="H43:H44"/>
    <mergeCell ref="I37:K37"/>
    <mergeCell ref="I38:K38"/>
    <mergeCell ref="O45:O47"/>
    <mergeCell ref="M45:M47"/>
    <mergeCell ref="L45:L47"/>
    <mergeCell ref="N45:N47"/>
    <mergeCell ref="I42:L44"/>
    <mergeCell ref="G40:O40"/>
    <mergeCell ref="C35:E36"/>
    <mergeCell ref="I35:K35"/>
    <mergeCell ref="O23:O25"/>
    <mergeCell ref="G24:G25"/>
    <mergeCell ref="H24:H25"/>
    <mergeCell ref="M23:M25"/>
    <mergeCell ref="N23:N25"/>
    <mergeCell ref="N26:N28"/>
    <mergeCell ref="O26:O28"/>
    <mergeCell ref="I36:K36"/>
    <mergeCell ref="L26:L28"/>
    <mergeCell ref="M26:M28"/>
    <mergeCell ref="I30:K30"/>
    <mergeCell ref="G26:G28"/>
    <mergeCell ref="H26:H28"/>
    <mergeCell ref="C33:E34"/>
    <mergeCell ref="C31:E32"/>
    <mergeCell ref="I33:K33"/>
    <mergeCell ref="I34:K34"/>
    <mergeCell ref="G16:I16"/>
    <mergeCell ref="J16:O16"/>
    <mergeCell ref="C20:E20"/>
    <mergeCell ref="I29:K29"/>
    <mergeCell ref="G15:I15"/>
    <mergeCell ref="C29:E30"/>
    <mergeCell ref="G21:O21"/>
    <mergeCell ref="I26:K28"/>
    <mergeCell ref="C26:F28"/>
    <mergeCell ref="C23:F25"/>
    <mergeCell ref="E1:M1"/>
    <mergeCell ref="D7:E7"/>
    <mergeCell ref="C3:O4"/>
    <mergeCell ref="G14:I14"/>
    <mergeCell ref="J14:O14"/>
    <mergeCell ref="I31:K31"/>
    <mergeCell ref="L6:O6"/>
    <mergeCell ref="L7:O7"/>
    <mergeCell ref="D5:H6"/>
    <mergeCell ref="C14:E18"/>
    <mergeCell ref="J15:O15"/>
    <mergeCell ref="D9:E9"/>
    <mergeCell ref="D10:E10"/>
    <mergeCell ref="D11:E11"/>
    <mergeCell ref="J10:O11"/>
    <mergeCell ref="I23:L25"/>
    <mergeCell ref="G17:I17"/>
    <mergeCell ref="J17:O17"/>
    <mergeCell ref="G18:I18"/>
    <mergeCell ref="J18:O18"/>
  </mergeCells>
  <conditionalFormatting sqref="J14:J18">
    <cfRule type="expression" priority="156" dxfId="1">
      <formula>$G14=""</formula>
    </cfRule>
  </conditionalFormatting>
  <conditionalFormatting sqref="J14:J18">
    <cfRule type="expression" priority="155" dxfId="1">
      <formula>$G14="なし"</formula>
    </cfRule>
  </conditionalFormatting>
  <conditionalFormatting sqref="G14:G18">
    <cfRule type="expression" priority="154" dxfId="1">
      <formula>G14=""</formula>
    </cfRule>
  </conditionalFormatting>
  <conditionalFormatting sqref="G21:O21">
    <cfRule type="expression" priority="153" dxfId="1">
      <formula>G21=""</formula>
    </cfRule>
  </conditionalFormatting>
  <conditionalFormatting sqref="G40:O40">
    <cfRule type="expression" priority="112" dxfId="1">
      <formula>G40=""</formula>
    </cfRule>
  </conditionalFormatting>
  <conditionalFormatting sqref="G59:O59">
    <cfRule type="expression" priority="89" dxfId="1">
      <formula>G59=""</formula>
    </cfRule>
  </conditionalFormatting>
  <conditionalFormatting sqref="G78:O78">
    <cfRule type="expression" priority="66" dxfId="1">
      <formula>G78=""</formula>
    </cfRule>
  </conditionalFormatting>
  <conditionalFormatting sqref="G97:O97">
    <cfRule type="expression" priority="43" dxfId="1">
      <formula>G97=""</formula>
    </cfRule>
  </conditionalFormatting>
  <conditionalFormatting sqref="G26:H38">
    <cfRule type="expression" priority="29" dxfId="1">
      <formula>G26=""</formula>
    </cfRule>
  </conditionalFormatting>
  <conditionalFormatting sqref="I26:N26 I29:N38 I27:K28 M27:N28">
    <cfRule type="expression" priority="25" dxfId="0">
      <formula>I26&lt;&gt;""</formula>
    </cfRule>
    <cfRule type="expression" priority="26" dxfId="15">
      <formula>$G26="はい"</formula>
    </cfRule>
    <cfRule type="expression" priority="27" dxfId="15">
      <formula>$H26="はい"</formula>
    </cfRule>
    <cfRule type="expression" priority="28" dxfId="1">
      <formula>$G26=$H26</formula>
    </cfRule>
  </conditionalFormatting>
  <conditionalFormatting sqref="O26:O38">
    <cfRule type="expression" priority="21" dxfId="0">
      <formula>O26&lt;&gt;""</formula>
    </cfRule>
    <cfRule type="expression" priority="22" dxfId="17">
      <formula>$G26="はい"</formula>
    </cfRule>
    <cfRule type="expression" priority="23" dxfId="17">
      <formula>$H26="はい"</formula>
    </cfRule>
    <cfRule type="expression" priority="24" dxfId="1">
      <formula>$G26=$H26</formula>
    </cfRule>
  </conditionalFormatting>
  <conditionalFormatting sqref="G102:H114 G83:H95 G64:H76 G45:H57">
    <cfRule type="expression" priority="20" dxfId="1">
      <formula>G45=""</formula>
    </cfRule>
  </conditionalFormatting>
  <conditionalFormatting sqref="I102:N102 I83:N83 I64:N64 I45:N45 I48:N57 I46:K47 M46:N47 I67:N76 I65:K66 M65:N66 I86:N95 I84:K85 M84:N85 I105:N114 I103:K104 M103:N104">
    <cfRule type="expression" priority="16" dxfId="0">
      <formula>I45&lt;&gt;""</formula>
    </cfRule>
    <cfRule type="expression" priority="17" dxfId="15">
      <formula>$G45="はい"</formula>
    </cfRule>
    <cfRule type="expression" priority="18" dxfId="15">
      <formula>$H45="はい"</formula>
    </cfRule>
    <cfRule type="expression" priority="19" dxfId="1">
      <formula>$G45=$H45</formula>
    </cfRule>
  </conditionalFormatting>
  <conditionalFormatting sqref="O102:O114 O83:O95 O64:O76 O45:O57">
    <cfRule type="expression" priority="12" dxfId="0">
      <formula>O45&lt;&gt;""</formula>
    </cfRule>
    <cfRule type="expression" priority="13" dxfId="17">
      <formula>$G45="はい"</formula>
    </cfRule>
    <cfRule type="expression" priority="14" dxfId="17">
      <formula>$H45="はい"</formula>
    </cfRule>
    <cfRule type="expression" priority="15" dxfId="1">
      <formula>$G45=$H45</formula>
    </cfRule>
  </conditionalFormatting>
  <conditionalFormatting sqref="D9:E11">
    <cfRule type="expression" priority="11" dxfId="1">
      <formula>D9=""</formula>
    </cfRule>
  </conditionalFormatting>
  <conditionalFormatting sqref="D5:H6">
    <cfRule type="expression" priority="10" dxfId="1">
      <formula>$D$5=""</formula>
    </cfRule>
  </conditionalFormatting>
  <conditionalFormatting sqref="D7:E7">
    <cfRule type="expression" priority="9" dxfId="1">
      <formula>$D$7=""</formula>
    </cfRule>
  </conditionalFormatting>
  <conditionalFormatting sqref="L6:L7">
    <cfRule type="expression" priority="8" dxfId="17">
      <formula>L6=""</formula>
    </cfRule>
  </conditionalFormatting>
  <conditionalFormatting sqref="G26:O26 G29:O38 G27:K28 M27:O28">
    <cfRule type="expression" priority="7" dxfId="1">
      <formula>$G$21=""</formula>
    </cfRule>
  </conditionalFormatting>
  <conditionalFormatting sqref="G45:O45 G48:O57 G46:K47 M46:O47">
    <cfRule type="expression" priority="6" dxfId="1">
      <formula>$G$40=""</formula>
    </cfRule>
  </conditionalFormatting>
  <conditionalFormatting sqref="G64:O64 G67:O76 G65:K66 M65:O66">
    <cfRule type="expression" priority="5" dxfId="1">
      <formula>$G$59=""</formula>
    </cfRule>
  </conditionalFormatting>
  <conditionalFormatting sqref="G83:O83 G86:O95 G84:K85 M84:O85">
    <cfRule type="expression" priority="4" dxfId="1">
      <formula>$G$78=""</formula>
    </cfRule>
  </conditionalFormatting>
  <conditionalFormatting sqref="G102:O102 G105:O114 G103:K104 M103:O104">
    <cfRule type="expression" priority="3" dxfId="1">
      <formula>$G$97=""</formula>
    </cfRule>
  </conditionalFormatting>
  <conditionalFormatting sqref="O26:O38 O45:O57 O64:O76 O83:O95 O102:O114">
    <cfRule type="expression" priority="2" dxfId="1">
      <formula>$N26="確認済"</formula>
    </cfRule>
  </conditionalFormatting>
  <conditionalFormatting sqref="J10:O11">
    <cfRule type="expression" priority="1" dxfId="1">
      <formula>$J$10=""</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95"/>
  <sheetViews>
    <sheetView tabSelected="1" view="pageBreakPreview" zoomScale="60" zoomScaleNormal="60" zoomScalePageLayoutView="50" workbookViewId="0" topLeftCell="A1">
      <selection activeCell="G58" sqref="G58:L58"/>
    </sheetView>
  </sheetViews>
  <sheetFormatPr defaultColWidth="13.140625" defaultRowHeight="15"/>
  <cols>
    <col min="1" max="1" width="19.57421875" style="237" customWidth="1"/>
    <col min="2" max="2" width="17.421875" style="237" customWidth="1"/>
    <col min="3" max="3" width="28.00390625" style="237" customWidth="1"/>
    <col min="4" max="4" width="17.8515625" style="237"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8.75">
      <c r="N1" s="227" t="s">
        <v>156</v>
      </c>
    </row>
    <row r="2" spans="1:15" ht="35.25" customHeight="1">
      <c r="A2" s="673" t="s">
        <v>90</v>
      </c>
      <c r="B2" s="674"/>
      <c r="C2" s="674"/>
      <c r="D2" s="674"/>
      <c r="E2" s="674"/>
      <c r="F2" s="674"/>
      <c r="G2" s="674"/>
      <c r="H2" s="674"/>
      <c r="I2" s="674"/>
      <c r="J2" s="674"/>
      <c r="K2" s="674"/>
      <c r="L2" s="674"/>
      <c r="M2" s="674"/>
      <c r="N2" s="674"/>
      <c r="O2" s="39"/>
    </row>
    <row r="3" spans="1:15" s="17" customFormat="1" ht="27.75" customHeight="1">
      <c r="A3" s="675" t="s">
        <v>16</v>
      </c>
      <c r="B3" s="675"/>
      <c r="C3" s="675"/>
      <c r="D3" s="675"/>
      <c r="E3" s="675"/>
      <c r="F3" s="675"/>
      <c r="G3" s="675"/>
      <c r="H3" s="40"/>
      <c r="I3" s="40"/>
      <c r="J3" s="40"/>
      <c r="K3" s="40"/>
      <c r="L3" s="40"/>
      <c r="M3" s="40"/>
      <c r="N3" s="41"/>
      <c r="O3" s="41"/>
    </row>
    <row r="4" spans="1:15" ht="16.5" customHeight="1">
      <c r="A4" s="676" t="s">
        <v>153</v>
      </c>
      <c r="B4" s="676"/>
      <c r="C4" s="676"/>
      <c r="D4" s="676"/>
      <c r="E4" s="676"/>
      <c r="F4" s="676"/>
      <c r="G4" s="676"/>
      <c r="H4" s="676"/>
      <c r="I4" s="136"/>
      <c r="J4" s="40"/>
      <c r="O4" s="39"/>
    </row>
    <row r="5" spans="1:15" s="17" customFormat="1" ht="27.75" customHeight="1">
      <c r="A5" s="676"/>
      <c r="B5" s="676"/>
      <c r="C5" s="676"/>
      <c r="D5" s="676"/>
      <c r="E5" s="676"/>
      <c r="F5" s="676"/>
      <c r="G5" s="676"/>
      <c r="H5" s="676"/>
      <c r="I5" s="136"/>
      <c r="J5" s="133"/>
      <c r="K5" s="677" t="s">
        <v>17</v>
      </c>
      <c r="L5" s="678"/>
      <c r="M5" s="679"/>
      <c r="N5" s="679"/>
      <c r="O5" s="41"/>
    </row>
    <row r="6" spans="1:15" s="17" customFormat="1" ht="27.75" customHeight="1">
      <c r="A6" s="676"/>
      <c r="B6" s="676"/>
      <c r="C6" s="676"/>
      <c r="D6" s="676"/>
      <c r="E6" s="676"/>
      <c r="F6" s="676"/>
      <c r="G6" s="676"/>
      <c r="H6" s="676"/>
      <c r="I6" s="136"/>
      <c r="J6" s="133"/>
      <c r="K6" s="51" t="s">
        <v>53</v>
      </c>
      <c r="L6" s="115" t="s">
        <v>32</v>
      </c>
      <c r="M6" s="680">
        <f>IF('様式C_研究責任医師'!M5="","",'様式C_研究責任医師'!M5)</f>
      </c>
      <c r="N6" s="678"/>
      <c r="O6" s="41"/>
    </row>
    <row r="7" spans="1:15" s="17" customFormat="1" ht="23.25" customHeight="1">
      <c r="A7" s="681" t="s">
        <v>19</v>
      </c>
      <c r="B7" s="682">
        <f>IF('様式B'!D8="","",'様式B'!D8)</f>
      </c>
      <c r="C7" s="542"/>
      <c r="D7" s="542"/>
      <c r="E7" s="542"/>
      <c r="F7" s="542"/>
      <c r="G7" s="136"/>
      <c r="H7" s="136"/>
      <c r="I7" s="136"/>
      <c r="J7" s="135"/>
      <c r="K7" s="52"/>
      <c r="L7" s="115" t="s">
        <v>35</v>
      </c>
      <c r="M7" s="680">
        <f>IF('様式C_研究責任医師'!M7="","",'様式C_研究責任医師'!M7)</f>
      </c>
      <c r="N7" s="678"/>
      <c r="O7" s="41"/>
    </row>
    <row r="8" spans="1:15" s="17" customFormat="1" ht="23.25" customHeight="1">
      <c r="A8" s="349"/>
      <c r="B8" s="545"/>
      <c r="C8" s="545"/>
      <c r="D8" s="545"/>
      <c r="E8" s="545"/>
      <c r="F8" s="545"/>
      <c r="G8" s="42"/>
      <c r="H8" s="43"/>
      <c r="I8" s="43"/>
      <c r="J8" s="43"/>
      <c r="K8" s="43"/>
      <c r="L8" s="43"/>
      <c r="M8" s="43"/>
      <c r="N8" s="41"/>
      <c r="O8" s="41"/>
    </row>
    <row r="9" spans="1:15" s="17" customFormat="1" ht="13.5" customHeight="1">
      <c r="A9" s="251"/>
      <c r="B9" s="252"/>
      <c r="C9" s="253"/>
      <c r="D9" s="253"/>
      <c r="E9" s="42"/>
      <c r="F9" s="42"/>
      <c r="G9" s="42"/>
      <c r="H9" s="43"/>
      <c r="I9" s="43"/>
      <c r="J9" s="43"/>
      <c r="K9" s="43"/>
      <c r="L9" s="43"/>
      <c r="M9" s="43"/>
      <c r="N9" s="41"/>
      <c r="O9" s="41"/>
    </row>
    <row r="10" spans="1:15" s="17" customFormat="1" ht="18.75" customHeight="1">
      <c r="A10" s="251"/>
      <c r="B10" s="683" t="s">
        <v>25</v>
      </c>
      <c r="C10" s="501"/>
      <c r="D10" s="684" t="s">
        <v>84</v>
      </c>
      <c r="E10" s="685"/>
      <c r="F10" s="137" t="s">
        <v>83</v>
      </c>
      <c r="H10" s="114" t="s">
        <v>25</v>
      </c>
      <c r="I10" s="137" t="s">
        <v>84</v>
      </c>
      <c r="J10" s="137" t="s">
        <v>83</v>
      </c>
      <c r="K10" s="43"/>
      <c r="N10" s="41"/>
      <c r="O10" s="41"/>
    </row>
    <row r="11" spans="1:15" s="17" customFormat="1" ht="18.75" customHeight="1">
      <c r="A11" s="251"/>
      <c r="B11" s="686">
        <f>IF('様式C_研究責任医師'!C11="","",'様式C_研究責任医師'!C11)</f>
      </c>
      <c r="C11" s="501"/>
      <c r="D11" s="687">
        <f>IF('様式C_研究責任医師'!D11="","",'様式C_研究責任医師'!D11)</f>
      </c>
      <c r="E11" s="685"/>
      <c r="F11" s="138">
        <f>IF('様式C_研究責任医師'!E11="","",'様式C_研究責任医師'!E11)</f>
      </c>
      <c r="H11" s="117">
        <f>IF('様式C_研究責任医師'!G11="","",'様式C_研究責任医師'!G11)</f>
      </c>
      <c r="I11" s="94">
        <f>IF('様式C_研究責任医師'!I11="","",'様式C_研究責任医師'!I11)</f>
      </c>
      <c r="J11" s="94">
        <f>IF('様式C_研究責任医師'!J11="","",'様式C_研究責任医師'!J11)</f>
      </c>
      <c r="K11" s="43"/>
      <c r="N11" s="41"/>
      <c r="O11" s="41"/>
    </row>
    <row r="12" spans="1:15" s="17" customFormat="1" ht="18.75" customHeight="1">
      <c r="A12" s="251"/>
      <c r="B12" s="686">
        <f>IF('様式C_研究責任医師'!C12="","",'様式C_研究責任医師'!C12)</f>
      </c>
      <c r="C12" s="501"/>
      <c r="D12" s="687">
        <f>IF('様式C_研究責任医師'!D12="","",'様式C_研究責任医師'!D12)</f>
      </c>
      <c r="E12" s="685"/>
      <c r="F12" s="138">
        <f>IF('様式C_研究責任医師'!E12="","",'様式C_研究責任医師'!E12)</f>
      </c>
      <c r="H12" s="117">
        <f>IF('様式C_研究責任医師'!G12="","",'様式C_研究責任医師'!G12)</f>
      </c>
      <c r="I12" s="94">
        <f>IF('様式C_研究責任医師'!I12="","",'様式C_研究責任医師'!I12)</f>
      </c>
      <c r="J12" s="94">
        <f>IF('様式C_研究責任医師'!J12="","",'様式C_研究責任医師'!J12)</f>
      </c>
      <c r="K12" s="43"/>
      <c r="N12" s="41"/>
      <c r="O12" s="41"/>
    </row>
    <row r="13" spans="1:15" s="17" customFormat="1" ht="18.75" customHeight="1">
      <c r="A13" s="251"/>
      <c r="B13" s="686">
        <f>IF('様式C_研究責任医師'!C13="","",'様式C_研究責任医師'!C13)</f>
      </c>
      <c r="C13" s="501"/>
      <c r="D13" s="687">
        <f>IF('様式C_研究責任医師'!D13="","",'様式C_研究責任医師'!D13)</f>
      </c>
      <c r="E13" s="685"/>
      <c r="F13" s="138">
        <f>IF('様式C_研究責任医師'!E13="","",'様式C_研究責任医師'!E13)</f>
      </c>
      <c r="H13" s="117">
        <f>IF('様式C_研究責任医師'!G13="","",'様式C_研究責任医師'!G13)</f>
      </c>
      <c r="I13" s="94">
        <f>IF('様式C_研究責任医師'!I13="","",'様式C_研究責任医師'!I13)</f>
      </c>
      <c r="J13" s="94">
        <f>IF('様式C_研究責任医師'!J13="","",'様式C_研究責任医師'!J13)</f>
      </c>
      <c r="K13" s="43"/>
      <c r="N13" s="41"/>
      <c r="O13" s="41"/>
    </row>
    <row r="14" spans="1:15" s="17" customFormat="1" ht="18.75" customHeight="1">
      <c r="A14" s="251"/>
      <c r="B14" s="686">
        <f>IF('様式C_研究責任医師'!C14="","",'様式C_研究責任医師'!C14)</f>
      </c>
      <c r="C14" s="501"/>
      <c r="D14" s="687">
        <f>IF('様式C_研究責任医師'!D14="","",'様式C_研究責任医師'!D14)</f>
      </c>
      <c r="E14" s="685"/>
      <c r="F14" s="138">
        <f>IF('様式C_研究責任医師'!E14="","",'様式C_研究責任医師'!E14)</f>
      </c>
      <c r="H14" s="117">
        <f>IF('様式C_研究責任医師'!G14="","",'様式C_研究責任医師'!G14)</f>
      </c>
      <c r="I14" s="94">
        <f>IF('様式C_研究責任医師'!I14="","",'様式C_研究責任医師'!I14)</f>
      </c>
      <c r="J14" s="94">
        <f>IF('様式C_研究責任医師'!J14="","",'様式C_研究責任医師'!J14)</f>
      </c>
      <c r="K14" s="43"/>
      <c r="N14" s="41"/>
      <c r="O14" s="41"/>
    </row>
    <row r="15" spans="1:15" s="17" customFormat="1" ht="18.75" customHeight="1">
      <c r="A15" s="251"/>
      <c r="B15" s="686">
        <f>IF('様式C_研究責任医師'!C15="","",'様式C_研究責任医師'!C15)</f>
      </c>
      <c r="C15" s="501"/>
      <c r="D15" s="687">
        <f>IF('様式C_研究責任医師'!D15="","",'様式C_研究責任医師'!D15)</f>
      </c>
      <c r="E15" s="685"/>
      <c r="F15" s="138">
        <f>IF('様式C_研究責任医師'!E15="","",'様式C_研究責任医師'!E15)</f>
      </c>
      <c r="H15" s="117">
        <f>IF('様式C_研究責任医師'!G15="","",'様式C_研究責任医師'!G15)</f>
      </c>
      <c r="I15" s="94">
        <f>IF('様式C_研究責任医師'!I15="","",'様式C_研究責任医師'!I15)</f>
      </c>
      <c r="J15" s="94">
        <f>IF('様式C_研究責任医師'!J15="","",'様式C_研究責任医師'!J15)</f>
      </c>
      <c r="K15" s="43"/>
      <c r="N15" s="41"/>
      <c r="O15" s="41"/>
    </row>
    <row r="16" spans="1:15" s="17" customFormat="1" ht="18.75" customHeight="1">
      <c r="A16" s="251"/>
      <c r="B16" s="686">
        <f>IF('様式C_研究責任医師'!C16="","",'様式C_研究責任医師'!C16)</f>
      </c>
      <c r="C16" s="501"/>
      <c r="D16" s="687">
        <f>IF('様式C_研究責任医師'!D16="","",'様式C_研究責任医師'!D16)</f>
      </c>
      <c r="E16" s="685"/>
      <c r="F16" s="138">
        <f>IF('様式C_研究責任医師'!E16="","",'様式C_研究責任医師'!E16)</f>
      </c>
      <c r="H16" s="117">
        <f>IF('様式C_研究責任医師'!G16="","",'様式C_研究責任医師'!G16)</f>
      </c>
      <c r="I16" s="94">
        <f>IF('様式C_研究責任医師'!I16="","",'様式C_研究責任医師'!I16)</f>
      </c>
      <c r="J16" s="94">
        <f>IF('様式C_研究責任医師'!J16="","",'様式C_研究責任医師'!J16)</f>
      </c>
      <c r="K16" s="43"/>
      <c r="N16" s="41"/>
      <c r="O16" s="41"/>
    </row>
    <row r="17" spans="1:15" s="17" customFormat="1" ht="18.75" customHeight="1">
      <c r="A17" s="251"/>
      <c r="B17" s="686">
        <f>IF('様式C_研究責任医師'!C17="","",'様式C_研究責任医師'!C17)</f>
      </c>
      <c r="C17" s="501"/>
      <c r="D17" s="687">
        <f>IF('様式C_研究責任医師'!D17="","",'様式C_研究責任医師'!D17)</f>
      </c>
      <c r="E17" s="685"/>
      <c r="F17" s="138">
        <f>IF('様式C_研究責任医師'!E17="","",'様式C_研究責任医師'!E17)</f>
      </c>
      <c r="H17" s="117">
        <f>IF('様式C_研究責任医師'!G17="","",'様式C_研究責任医師'!G17)</f>
      </c>
      <c r="I17" s="94">
        <f>IF('様式C_研究責任医師'!I17="","",'様式C_研究責任医師'!I17)</f>
      </c>
      <c r="J17" s="94">
        <f>IF('様式C_研究責任医師'!J17="","",'様式C_研究責任医師'!J17)</f>
      </c>
      <c r="K17" s="43"/>
      <c r="N17" s="41"/>
      <c r="O17" s="41"/>
    </row>
    <row r="18" spans="1:15" s="17" customFormat="1" ht="18.75" customHeight="1">
      <c r="A18" s="251"/>
      <c r="B18" s="686">
        <f>IF('様式C_研究責任医師'!C18="","",'様式C_研究責任医師'!C18)</f>
      </c>
      <c r="C18" s="501"/>
      <c r="D18" s="687">
        <f>IF('様式C_研究責任医師'!D18="","",'様式C_研究責任医師'!D18)</f>
      </c>
      <c r="E18" s="685"/>
      <c r="F18" s="138">
        <f>IF('様式C_研究責任医師'!E18="","",'様式C_研究責任医師'!E18)</f>
      </c>
      <c r="H18" s="117">
        <f>IF('様式C_研究責任医師'!G18="","",'様式C_研究責任医師'!G18)</f>
      </c>
      <c r="I18" s="94">
        <f>IF('様式C_研究責任医師'!I18="","",'様式C_研究責任医師'!I18)</f>
      </c>
      <c r="J18" s="94">
        <f>IF('様式C_研究責任医師'!J18="","",'様式C_研究責任医師'!J18)</f>
      </c>
      <c r="K18" s="43"/>
      <c r="N18" s="41"/>
      <c r="O18" s="41"/>
    </row>
    <row r="19" spans="1:15" s="17" customFormat="1" ht="13.5" customHeight="1">
      <c r="A19" s="251"/>
      <c r="B19" s="252"/>
      <c r="C19" s="253"/>
      <c r="D19" s="253"/>
      <c r="E19" s="42"/>
      <c r="F19" s="43"/>
      <c r="G19" s="43"/>
      <c r="H19" s="43"/>
      <c r="I19" s="43"/>
      <c r="J19" s="43"/>
      <c r="K19" s="43"/>
      <c r="L19" s="43"/>
      <c r="M19" s="43"/>
      <c r="N19" s="41"/>
      <c r="O19" s="41"/>
    </row>
    <row r="20" spans="1:15" ht="36" customHeight="1">
      <c r="A20" s="134" t="s">
        <v>154</v>
      </c>
      <c r="B20" s="129"/>
      <c r="C20" s="254"/>
      <c r="D20" s="254"/>
      <c r="E20" s="39"/>
      <c r="F20" s="39"/>
      <c r="G20" s="39"/>
      <c r="H20" s="39"/>
      <c r="I20" s="39"/>
      <c r="J20" s="39"/>
      <c r="K20" s="39"/>
      <c r="L20" s="39"/>
      <c r="M20" s="39"/>
      <c r="N20" s="39"/>
      <c r="O20" s="39"/>
    </row>
    <row r="21" spans="1:15" ht="46.5" customHeight="1">
      <c r="A21" s="700" t="s">
        <v>144</v>
      </c>
      <c r="B21" s="701"/>
      <c r="C21" s="255"/>
      <c r="D21" s="256"/>
      <c r="E21" s="56"/>
      <c r="F21" s="57" t="s">
        <v>99</v>
      </c>
      <c r="G21" s="57" t="s">
        <v>86</v>
      </c>
      <c r="H21" s="702" t="s">
        <v>146</v>
      </c>
      <c r="I21" s="702"/>
      <c r="J21" s="702"/>
      <c r="K21" s="702"/>
      <c r="L21" s="703"/>
      <c r="M21" s="703"/>
      <c r="N21" s="704"/>
      <c r="O21" s="39"/>
    </row>
    <row r="22" spans="1:15" ht="49.5" customHeight="1">
      <c r="A22" s="705">
        <f>IF('様式B'!I54="","",'様式B'!I54)</f>
      </c>
      <c r="B22" s="706"/>
      <c r="C22" s="688">
        <f>IF(H22="","","本研究対象医薬品薬剤等を製造販売(Q1)")</f>
      </c>
      <c r="D22" s="689"/>
      <c r="E22" s="689"/>
      <c r="F22" s="270"/>
      <c r="G22" s="270"/>
      <c r="H22" s="694">
        <f>IF(ISNA(VLOOKUP($A22,管理計画Q1,3,FALSE)),"",VLOOKUP($A22,管理計画Q1,3,FALSE))</f>
      </c>
      <c r="I22" s="695"/>
      <c r="J22" s="696"/>
      <c r="K22" s="696"/>
      <c r="L22" s="696"/>
      <c r="M22" s="696"/>
      <c r="N22" s="697"/>
      <c r="O22" s="39"/>
    </row>
    <row r="23" spans="1:15" ht="49.5" customHeight="1">
      <c r="A23" s="707"/>
      <c r="B23" s="708"/>
      <c r="C23" s="688">
        <f>IF(H23="","","本研究費を提供(Q2)")</f>
      </c>
      <c r="D23" s="689"/>
      <c r="E23" s="689"/>
      <c r="F23" s="270"/>
      <c r="G23" s="270"/>
      <c r="H23" s="690">
        <f>IF(ISNA(VLOOKUP($A22,管理計画Q2,3,FALSE)),"",VLOOKUP($A22,管理計画Q2,3,FALSE))</f>
      </c>
      <c r="I23" s="691"/>
      <c r="J23" s="692"/>
      <c r="K23" s="692"/>
      <c r="L23" s="692"/>
      <c r="M23" s="692"/>
      <c r="N23" s="693"/>
      <c r="O23" s="39"/>
    </row>
    <row r="24" spans="1:15" ht="49.5" customHeight="1">
      <c r="A24" s="707"/>
      <c r="B24" s="708"/>
      <c r="C24" s="698">
        <f>IF(H24="","","本研究に使用する薬剤・機器等を無償提供・無償貸与(Q3)")</f>
      </c>
      <c r="D24" s="699"/>
      <c r="E24" s="699"/>
      <c r="F24" s="271"/>
      <c r="G24" s="271"/>
      <c r="H24" s="690">
        <f>IF(ISNA(VLOOKUP($A22,管理計画Q3,3,FALSE)),"",VLOOKUP($A22,管理計画Q3,3,FALSE))</f>
      </c>
      <c r="I24" s="691"/>
      <c r="J24" s="692"/>
      <c r="K24" s="692"/>
      <c r="L24" s="692"/>
      <c r="M24" s="692"/>
      <c r="N24" s="693"/>
      <c r="O24" s="39"/>
    </row>
    <row r="25" spans="1:15" ht="49.5" customHeight="1">
      <c r="A25" s="707"/>
      <c r="B25" s="708"/>
      <c r="C25" s="688">
        <f>IF(H25="","","本研究に役務を提供(Q4)")</f>
      </c>
      <c r="D25" s="689"/>
      <c r="E25" s="689"/>
      <c r="F25" s="270"/>
      <c r="G25" s="270"/>
      <c r="H25" s="690">
        <f>IF(ISNA(VLOOKUP($A22,管理計画Q4,3,FALSE)),"",VLOOKUP($A22,管理計画Q4,3,FALSE))</f>
      </c>
      <c r="I25" s="691"/>
      <c r="J25" s="692"/>
      <c r="K25" s="692"/>
      <c r="L25" s="692"/>
      <c r="M25" s="692"/>
      <c r="N25" s="693"/>
      <c r="O25" s="39"/>
    </row>
    <row r="26" spans="1:15" ht="49.5" customHeight="1">
      <c r="A26" s="709"/>
      <c r="B26" s="710"/>
      <c r="C26" s="688">
        <f>IF(H26="","","本研究に参加・一部を担当(Q5)")</f>
      </c>
      <c r="D26" s="689"/>
      <c r="E26" s="689"/>
      <c r="F26" s="270"/>
      <c r="G26" s="270"/>
      <c r="H26" s="690">
        <f>IF(ISNA(VLOOKUP($A22,管理計画Q5,3,FALSE)),"",VLOOKUP($A22,管理計画Q5,3,FALSE))</f>
      </c>
      <c r="I26" s="691"/>
      <c r="J26" s="692"/>
      <c r="K26" s="692"/>
      <c r="L26" s="692"/>
      <c r="M26" s="692"/>
      <c r="N26" s="693"/>
      <c r="O26" s="39"/>
    </row>
    <row r="27" spans="1:15" ht="49.5" customHeight="1">
      <c r="A27" s="705">
        <f>IF('様式B'!I55="","",'様式B'!I55)</f>
      </c>
      <c r="B27" s="706"/>
      <c r="C27" s="688">
        <f>IF(H27="","","本研究対象医薬品薬剤等を製造販売(Q1)")</f>
      </c>
      <c r="D27" s="689"/>
      <c r="E27" s="689"/>
      <c r="F27" s="270"/>
      <c r="G27" s="270"/>
      <c r="H27" s="694">
        <f>IF(ISNA(VLOOKUP($A27,管理計画Q1,3,FALSE)),"",VLOOKUP($A27,管理計画Q1,3,FALSE))</f>
      </c>
      <c r="I27" s="695"/>
      <c r="J27" s="696"/>
      <c r="K27" s="696"/>
      <c r="L27" s="696"/>
      <c r="M27" s="696"/>
      <c r="N27" s="697"/>
      <c r="O27" s="39"/>
    </row>
    <row r="28" spans="1:15" ht="49.5" customHeight="1">
      <c r="A28" s="707"/>
      <c r="B28" s="708"/>
      <c r="C28" s="688">
        <f>IF(H28="","","本研究費を提供(Q2)")</f>
      </c>
      <c r="D28" s="689"/>
      <c r="E28" s="689"/>
      <c r="F28" s="270"/>
      <c r="G28" s="270"/>
      <c r="H28" s="690">
        <f>IF(ISNA(VLOOKUP($A27,管理計画Q2,3,FALSE)),"",VLOOKUP($A27,管理計画Q2,3,FALSE))</f>
      </c>
      <c r="I28" s="691"/>
      <c r="J28" s="692"/>
      <c r="K28" s="692"/>
      <c r="L28" s="692"/>
      <c r="M28" s="692"/>
      <c r="N28" s="693"/>
      <c r="O28" s="39"/>
    </row>
    <row r="29" spans="1:15" ht="49.5" customHeight="1">
      <c r="A29" s="707"/>
      <c r="B29" s="708"/>
      <c r="C29" s="698">
        <f>IF(H29="","","本研究に使用する薬剤・機器等を無償提供・無償貸与(Q3)")</f>
      </c>
      <c r="D29" s="699"/>
      <c r="E29" s="699"/>
      <c r="F29" s="271"/>
      <c r="G29" s="271"/>
      <c r="H29" s="690">
        <f>IF(ISNA(VLOOKUP($A27,管理計画Q3,3,FALSE)),"",VLOOKUP($A27,管理計画Q3,3,FALSE))</f>
      </c>
      <c r="I29" s="691"/>
      <c r="J29" s="692"/>
      <c r="K29" s="692"/>
      <c r="L29" s="692"/>
      <c r="M29" s="692"/>
      <c r="N29" s="693"/>
      <c r="O29" s="39"/>
    </row>
    <row r="30" spans="1:15" ht="49.5" customHeight="1">
      <c r="A30" s="707"/>
      <c r="B30" s="708"/>
      <c r="C30" s="688">
        <f>IF(H30="","","本研究に役務を提供(Q4)")</f>
      </c>
      <c r="D30" s="689"/>
      <c r="E30" s="689"/>
      <c r="F30" s="270"/>
      <c r="G30" s="270"/>
      <c r="H30" s="690">
        <f>IF(ISNA(VLOOKUP($A27,管理計画Q4,3,FALSE)),"",VLOOKUP($A27,管理計画Q4,3,FALSE))</f>
      </c>
      <c r="I30" s="691"/>
      <c r="J30" s="692"/>
      <c r="K30" s="692"/>
      <c r="L30" s="692"/>
      <c r="M30" s="692"/>
      <c r="N30" s="693"/>
      <c r="O30" s="39"/>
    </row>
    <row r="31" spans="1:15" ht="49.5" customHeight="1">
      <c r="A31" s="709"/>
      <c r="B31" s="710"/>
      <c r="C31" s="688">
        <f>IF(H31="","","本研究に参加・一部を担当(Q5)")</f>
      </c>
      <c r="D31" s="689"/>
      <c r="E31" s="689"/>
      <c r="F31" s="270"/>
      <c r="G31" s="270"/>
      <c r="H31" s="690">
        <f>IF(ISNA(VLOOKUP($A27,管理計画Q5,3,FALSE)),"",VLOOKUP($A27,管理計画Q5,3,FALSE))</f>
      </c>
      <c r="I31" s="691"/>
      <c r="J31" s="692"/>
      <c r="K31" s="692"/>
      <c r="L31" s="692"/>
      <c r="M31" s="692"/>
      <c r="N31" s="693"/>
      <c r="O31" s="39"/>
    </row>
    <row r="32" spans="1:15" ht="49.5" customHeight="1">
      <c r="A32" s="705">
        <f>IF('様式B'!I56="","",'様式B'!I56)</f>
      </c>
      <c r="B32" s="706"/>
      <c r="C32" s="688">
        <f>IF(H32="","","本研究対象医薬品薬剤等を製造販売(Q1)")</f>
      </c>
      <c r="D32" s="689"/>
      <c r="E32" s="689"/>
      <c r="F32" s="270"/>
      <c r="G32" s="270"/>
      <c r="H32" s="694">
        <f>IF(ISNA(VLOOKUP($A32,管理計画Q1,3,FALSE)),"",VLOOKUP($A32,管理計画Q1,3,FALSE))</f>
      </c>
      <c r="I32" s="695"/>
      <c r="J32" s="696"/>
      <c r="K32" s="696"/>
      <c r="L32" s="696"/>
      <c r="M32" s="696"/>
      <c r="N32" s="697"/>
      <c r="O32" s="39"/>
    </row>
    <row r="33" spans="1:15" ht="49.5" customHeight="1">
      <c r="A33" s="707"/>
      <c r="B33" s="708"/>
      <c r="C33" s="688">
        <f>IF(H33="","","本研究費を提供(Q2)")</f>
      </c>
      <c r="D33" s="689"/>
      <c r="E33" s="689"/>
      <c r="F33" s="270"/>
      <c r="G33" s="270"/>
      <c r="H33" s="690">
        <f>IF(ISNA(VLOOKUP($A32,管理計画Q2,3,FALSE)),"",VLOOKUP($A32,管理計画Q2,3,FALSE))</f>
      </c>
      <c r="I33" s="691"/>
      <c r="J33" s="692"/>
      <c r="K33" s="692"/>
      <c r="L33" s="692"/>
      <c r="M33" s="692"/>
      <c r="N33" s="693"/>
      <c r="O33" s="39"/>
    </row>
    <row r="34" spans="1:15" ht="49.5" customHeight="1">
      <c r="A34" s="707"/>
      <c r="B34" s="708"/>
      <c r="C34" s="698">
        <f>IF(H34="","","本研究に使用する薬剤・機器等を無償提供・無償貸与(Q3)")</f>
      </c>
      <c r="D34" s="699"/>
      <c r="E34" s="699"/>
      <c r="F34" s="271"/>
      <c r="G34" s="271"/>
      <c r="H34" s="690">
        <f>IF(ISNA(VLOOKUP($A32,管理計画Q3,3,FALSE)),"",VLOOKUP($A32,管理計画Q3,3,FALSE))</f>
      </c>
      <c r="I34" s="691"/>
      <c r="J34" s="692"/>
      <c r="K34" s="692"/>
      <c r="L34" s="692"/>
      <c r="M34" s="692"/>
      <c r="N34" s="693"/>
      <c r="O34" s="39"/>
    </row>
    <row r="35" spans="1:15" ht="49.5" customHeight="1">
      <c r="A35" s="707"/>
      <c r="B35" s="708"/>
      <c r="C35" s="688">
        <f>IF(H35="","","本研究に役務を提供(Q4)")</f>
      </c>
      <c r="D35" s="689"/>
      <c r="E35" s="689"/>
      <c r="F35" s="270"/>
      <c r="G35" s="270"/>
      <c r="H35" s="690">
        <f>IF(ISNA(VLOOKUP($A32,管理計画Q4,3,FALSE)),"",VLOOKUP($A32,管理計画Q4,3,FALSE))</f>
      </c>
      <c r="I35" s="691"/>
      <c r="J35" s="692"/>
      <c r="K35" s="692"/>
      <c r="L35" s="692"/>
      <c r="M35" s="692"/>
      <c r="N35" s="693"/>
      <c r="O35" s="39"/>
    </row>
    <row r="36" spans="1:15" ht="49.5" customHeight="1">
      <c r="A36" s="709"/>
      <c r="B36" s="710"/>
      <c r="C36" s="688">
        <f>IF(H36="","","本研究に参加・一部を担当(Q5)")</f>
      </c>
      <c r="D36" s="689"/>
      <c r="E36" s="689"/>
      <c r="F36" s="270"/>
      <c r="G36" s="270"/>
      <c r="H36" s="690">
        <f>IF(ISNA(VLOOKUP($A32,管理計画Q5,3,FALSE)),"",VLOOKUP($A32,管理計画Q5,3,FALSE))</f>
      </c>
      <c r="I36" s="691"/>
      <c r="J36" s="692"/>
      <c r="K36" s="692"/>
      <c r="L36" s="692"/>
      <c r="M36" s="692"/>
      <c r="N36" s="693"/>
      <c r="O36" s="39"/>
    </row>
    <row r="37" spans="1:15" ht="49.5" customHeight="1">
      <c r="A37" s="705">
        <f>IF('様式B'!I57="","",'様式B'!I57)</f>
      </c>
      <c r="B37" s="706"/>
      <c r="C37" s="688">
        <f>IF(H37="","","本研究対象医薬品薬剤等を製造販売(Q1)")</f>
      </c>
      <c r="D37" s="689"/>
      <c r="E37" s="689"/>
      <c r="F37" s="270"/>
      <c r="G37" s="270"/>
      <c r="H37" s="694">
        <f>IF(ISNA(VLOOKUP($A37,管理計画Q1,3,FALSE)),"",VLOOKUP($A37,管理計画Q1,3,FALSE))</f>
      </c>
      <c r="I37" s="695"/>
      <c r="J37" s="696"/>
      <c r="K37" s="696"/>
      <c r="L37" s="696"/>
      <c r="M37" s="696"/>
      <c r="N37" s="697"/>
      <c r="O37" s="39"/>
    </row>
    <row r="38" spans="1:15" ht="49.5" customHeight="1">
      <c r="A38" s="707"/>
      <c r="B38" s="708"/>
      <c r="C38" s="688">
        <f>IF(H38="","","本研究費を提供(Q2)")</f>
      </c>
      <c r="D38" s="689"/>
      <c r="E38" s="689"/>
      <c r="F38" s="270"/>
      <c r="G38" s="270"/>
      <c r="H38" s="690">
        <f>IF(ISNA(VLOOKUP($A37,管理計画Q2,3,FALSE)),"",VLOOKUP($A37,管理計画Q2,3,FALSE))</f>
      </c>
      <c r="I38" s="691"/>
      <c r="J38" s="692"/>
      <c r="K38" s="692"/>
      <c r="L38" s="692"/>
      <c r="M38" s="692"/>
      <c r="N38" s="693"/>
      <c r="O38" s="39"/>
    </row>
    <row r="39" spans="1:15" ht="49.5" customHeight="1">
      <c r="A39" s="707"/>
      <c r="B39" s="708"/>
      <c r="C39" s="698">
        <f>IF(H39="","","本研究に使用する薬剤・機器等を無償提供・無償貸与(Q3)")</f>
      </c>
      <c r="D39" s="699"/>
      <c r="E39" s="699"/>
      <c r="F39" s="271"/>
      <c r="G39" s="271"/>
      <c r="H39" s="690">
        <f>IF(ISNA(VLOOKUP($A37,管理計画Q3,3,FALSE)),"",VLOOKUP($A37,管理計画Q3,3,FALSE))</f>
      </c>
      <c r="I39" s="691"/>
      <c r="J39" s="692"/>
      <c r="K39" s="692"/>
      <c r="L39" s="692"/>
      <c r="M39" s="692"/>
      <c r="N39" s="693"/>
      <c r="O39" s="39"/>
    </row>
    <row r="40" spans="1:15" ht="49.5" customHeight="1">
      <c r="A40" s="707"/>
      <c r="B40" s="708"/>
      <c r="C40" s="688">
        <f>IF(H40="","","本研究に役務を提供(Q4)")</f>
      </c>
      <c r="D40" s="689"/>
      <c r="E40" s="689"/>
      <c r="F40" s="270"/>
      <c r="G40" s="270"/>
      <c r="H40" s="690">
        <f>IF(ISNA(VLOOKUP($A37,管理計画Q4,3,FALSE)),"",VLOOKUP($A37,管理計画Q4,3,FALSE))</f>
      </c>
      <c r="I40" s="691"/>
      <c r="J40" s="692"/>
      <c r="K40" s="692"/>
      <c r="L40" s="692"/>
      <c r="M40" s="692"/>
      <c r="N40" s="693"/>
      <c r="O40" s="39"/>
    </row>
    <row r="41" spans="1:15" ht="49.5" customHeight="1">
      <c r="A41" s="709"/>
      <c r="B41" s="710"/>
      <c r="C41" s="688">
        <f>IF(H41="","","本研究に参加・一部を担当(Q5)")</f>
      </c>
      <c r="D41" s="689"/>
      <c r="E41" s="689"/>
      <c r="F41" s="270"/>
      <c r="G41" s="270"/>
      <c r="H41" s="690">
        <f>IF(ISNA(VLOOKUP($A37,管理計画Q5,3,FALSE)),"",VLOOKUP($A37,管理計画Q5,3,FALSE))</f>
      </c>
      <c r="I41" s="691"/>
      <c r="J41" s="692"/>
      <c r="K41" s="692"/>
      <c r="L41" s="692"/>
      <c r="M41" s="692"/>
      <c r="N41" s="693"/>
      <c r="O41" s="39"/>
    </row>
    <row r="42" spans="1:15" ht="49.5" customHeight="1">
      <c r="A42" s="705">
        <f>IF('様式B'!I58="","",'様式B'!I58)</f>
      </c>
      <c r="B42" s="706"/>
      <c r="C42" s="688">
        <f>IF(H42="","","本研究対象医薬品薬剤等を製造販売(Q1)")</f>
      </c>
      <c r="D42" s="689"/>
      <c r="E42" s="689"/>
      <c r="F42" s="270"/>
      <c r="G42" s="270"/>
      <c r="H42" s="694">
        <f>IF(ISNA(VLOOKUP($A42,管理計画Q1,3,FALSE)),"",VLOOKUP($A42,管理計画Q1,3,FALSE))</f>
      </c>
      <c r="I42" s="695"/>
      <c r="J42" s="696"/>
      <c r="K42" s="696"/>
      <c r="L42" s="696"/>
      <c r="M42" s="696"/>
      <c r="N42" s="697"/>
      <c r="O42" s="39"/>
    </row>
    <row r="43" spans="1:15" ht="49.5" customHeight="1">
      <c r="A43" s="707"/>
      <c r="B43" s="708"/>
      <c r="C43" s="688">
        <f>IF(H43="","","本研究費を提供(Q2)")</f>
      </c>
      <c r="D43" s="689"/>
      <c r="E43" s="689"/>
      <c r="F43" s="270"/>
      <c r="G43" s="270"/>
      <c r="H43" s="690">
        <f>IF(ISNA(VLOOKUP($A42,管理計画Q2,3,FALSE)),"",VLOOKUP($A42,管理計画Q2,3,FALSE))</f>
      </c>
      <c r="I43" s="691"/>
      <c r="J43" s="692"/>
      <c r="K43" s="692"/>
      <c r="L43" s="692"/>
      <c r="M43" s="692"/>
      <c r="N43" s="693"/>
      <c r="O43" s="39"/>
    </row>
    <row r="44" spans="1:15" ht="49.5" customHeight="1">
      <c r="A44" s="707"/>
      <c r="B44" s="708"/>
      <c r="C44" s="698">
        <f>IF(H44="","","本研究に使用する薬剤・機器等を無償提供・無償貸与(Q3)")</f>
      </c>
      <c r="D44" s="699"/>
      <c r="E44" s="699"/>
      <c r="F44" s="271"/>
      <c r="G44" s="271"/>
      <c r="H44" s="690">
        <f>IF(ISNA(VLOOKUP($A42,管理計画Q3,3,FALSE)),"",VLOOKUP($A42,管理計画Q3,3,FALSE))</f>
      </c>
      <c r="I44" s="691"/>
      <c r="J44" s="692"/>
      <c r="K44" s="692"/>
      <c r="L44" s="692"/>
      <c r="M44" s="692"/>
      <c r="N44" s="693"/>
      <c r="O44" s="39"/>
    </row>
    <row r="45" spans="1:15" ht="49.5" customHeight="1">
      <c r="A45" s="707"/>
      <c r="B45" s="708"/>
      <c r="C45" s="688">
        <f>IF(H45="","","本研究に役務を提供(Q4)")</f>
      </c>
      <c r="D45" s="689"/>
      <c r="E45" s="689"/>
      <c r="F45" s="270"/>
      <c r="G45" s="270"/>
      <c r="H45" s="690">
        <f>IF(ISNA(VLOOKUP($A42,管理計画Q4,3,FALSE)),"",VLOOKUP($A42,管理計画Q4,3,FALSE))</f>
      </c>
      <c r="I45" s="691"/>
      <c r="J45" s="692"/>
      <c r="K45" s="692"/>
      <c r="L45" s="692"/>
      <c r="M45" s="692"/>
      <c r="N45" s="693"/>
      <c r="O45" s="39"/>
    </row>
    <row r="46" spans="1:15" ht="49.5" customHeight="1">
      <c r="A46" s="709"/>
      <c r="B46" s="710"/>
      <c r="C46" s="688">
        <f>IF(H46="","","本研究に参加・一部を担当(Q5)")</f>
      </c>
      <c r="D46" s="689"/>
      <c r="E46" s="689"/>
      <c r="F46" s="270"/>
      <c r="G46" s="270"/>
      <c r="H46" s="690">
        <f>IF(ISNA(VLOOKUP($A42,管理計画Q5,3,FALSE)),"",VLOOKUP($A42,管理計画Q5,3,FALSE))</f>
      </c>
      <c r="I46" s="691"/>
      <c r="J46" s="692"/>
      <c r="K46" s="692"/>
      <c r="L46" s="692"/>
      <c r="M46" s="692"/>
      <c r="N46" s="693"/>
      <c r="O46" s="39"/>
    </row>
    <row r="47" spans="1:15" ht="18.75">
      <c r="A47" s="254"/>
      <c r="B47" s="254"/>
      <c r="C47" s="254"/>
      <c r="D47" s="254"/>
      <c r="E47" s="39"/>
      <c r="F47" s="39"/>
      <c r="G47" s="39"/>
      <c r="H47" s="39"/>
      <c r="I47" s="39"/>
      <c r="J47" s="39"/>
      <c r="K47" s="39"/>
      <c r="L47" s="39"/>
      <c r="M47" s="39"/>
      <c r="N47" s="39"/>
      <c r="O47" s="39"/>
    </row>
    <row r="48" spans="1:15" ht="36" customHeight="1">
      <c r="A48" s="130" t="s">
        <v>202</v>
      </c>
      <c r="B48" s="254"/>
      <c r="C48" s="129"/>
      <c r="D48" s="254"/>
      <c r="E48" s="39"/>
      <c r="F48" s="39"/>
      <c r="G48" s="39"/>
      <c r="H48" s="39"/>
      <c r="I48" s="39"/>
      <c r="J48" s="39"/>
      <c r="K48" s="39"/>
      <c r="L48" s="39"/>
      <c r="M48" s="39"/>
      <c r="N48" s="39"/>
      <c r="O48" s="39"/>
    </row>
    <row r="49" spans="1:15" ht="24" customHeight="1">
      <c r="A49" s="716">
        <f>IF('使用不可_選択肢'!A19="","",'使用不可_選択肢'!A19&amp;"とのCOIについて")</f>
      </c>
      <c r="B49" s="717"/>
      <c r="C49" s="717"/>
      <c r="D49" s="717"/>
      <c r="E49" s="717"/>
      <c r="F49" s="717"/>
      <c r="G49" s="717"/>
      <c r="H49" s="717"/>
      <c r="I49" s="717"/>
      <c r="J49" s="717"/>
      <c r="K49" s="717"/>
      <c r="L49" s="717"/>
      <c r="M49" s="717"/>
      <c r="N49" s="718"/>
      <c r="O49" s="39"/>
    </row>
    <row r="50" spans="1:15" s="60" customFormat="1" ht="42.75">
      <c r="A50" s="257" t="s">
        <v>20</v>
      </c>
      <c r="B50" s="257" t="s">
        <v>18</v>
      </c>
      <c r="C50" s="131" t="s">
        <v>148</v>
      </c>
      <c r="D50" s="131" t="s">
        <v>143</v>
      </c>
      <c r="E50" s="132" t="s">
        <v>86</v>
      </c>
      <c r="F50" s="711" t="s">
        <v>145</v>
      </c>
      <c r="G50" s="712"/>
      <c r="H50" s="712"/>
      <c r="I50" s="712"/>
      <c r="J50" s="712"/>
      <c r="K50" s="712"/>
      <c r="L50" s="678"/>
      <c r="M50" s="58" t="s">
        <v>33</v>
      </c>
      <c r="N50" s="58" t="s">
        <v>48</v>
      </c>
      <c r="O50" s="59"/>
    </row>
    <row r="51" spans="1:15" s="18" customFormat="1" ht="43.5" customHeight="1">
      <c r="A51" s="259"/>
      <c r="B51" s="258"/>
      <c r="C51" s="259"/>
      <c r="D51" s="258"/>
      <c r="E51" s="127"/>
      <c r="F51" s="128"/>
      <c r="G51" s="713">
        <f>IF(F51="基準1","基準１に従い研究計画書に、利益相反について、正確に記載し、説明文書に明示し、研究成果公表時に開示する。",IF(F51="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51="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。",IF(F51="基準1と7","基準１に従い研究計画書に、利益相反について、正確に記載し、説明文書に明示し、研究成果公表時に開示する。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基準7に該当するため、データ管理、モニタリング及び統計・解析に関与する業務に従事しない（研究分担医師のみ）",IF(F51="助言・勧告（自由記載）","","")))))</f>
      </c>
      <c r="H51" s="714"/>
      <c r="I51" s="714"/>
      <c r="J51" s="714"/>
      <c r="K51" s="714"/>
      <c r="L51" s="715"/>
      <c r="M51" s="128"/>
      <c r="N51" s="127"/>
      <c r="O51" s="44"/>
    </row>
    <row r="52" spans="1:15" s="18" customFormat="1" ht="43.5" customHeight="1">
      <c r="A52" s="259"/>
      <c r="B52" s="258"/>
      <c r="C52" s="259"/>
      <c r="D52" s="258"/>
      <c r="E52" s="127"/>
      <c r="F52" s="128"/>
      <c r="G52" s="713">
        <f>IF(F52="基準1","基準１に従い研究計画書に、利益相反について、正確に記載し、説明文書に明示し、研究成果公表時に開示する。",IF(F52="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52="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。",IF(F52="基準1と7","基準１に従い研究計画書に、利益相反について、正確に記載し、説明文書に明示し、研究成果公表時に開示する。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基準7に該当するため、データ管理、モニタリング及び統計・解析に関与する業務に従事しない（研究分担医師のみ）",IF(F52="助言・勧告（自由記載）","","")))))</f>
      </c>
      <c r="H52" s="714"/>
      <c r="I52" s="714"/>
      <c r="J52" s="714"/>
      <c r="K52" s="714"/>
      <c r="L52" s="715"/>
      <c r="M52" s="128"/>
      <c r="N52" s="127"/>
      <c r="O52" s="44"/>
    </row>
    <row r="53" spans="1:15" s="18" customFormat="1" ht="43.5" customHeight="1">
      <c r="A53" s="259"/>
      <c r="B53" s="258"/>
      <c r="C53" s="259"/>
      <c r="D53" s="258"/>
      <c r="E53" s="127"/>
      <c r="F53" s="128"/>
      <c r="G53" s="713">
        <f>IF(F53="基準1","基準１に従い研究計画書に、利益相反について、正確に記載し、説明文書に明示し、研究成果公表時に開示する。",IF(F53="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53="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。",IF(F53="基準1と7","基準１に従い研究計画書に、利益相反について、正確に記載し、説明文書に明示し、研究成果公表時に開示する。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基準7に該当するため、データ管理、モニタリング及び統計・解析に関与する業務に従事しない（研究分担医師のみ）",IF(F53="助言・勧告（自由記載）","","")))))</f>
      </c>
      <c r="H53" s="714"/>
      <c r="I53" s="714"/>
      <c r="J53" s="714"/>
      <c r="K53" s="714"/>
      <c r="L53" s="715"/>
      <c r="M53" s="127"/>
      <c r="N53" s="127"/>
      <c r="O53" s="44"/>
    </row>
    <row r="54" spans="1:15" ht="18.75">
      <c r="A54" s="254"/>
      <c r="B54" s="254"/>
      <c r="C54" s="254"/>
      <c r="D54" s="254"/>
      <c r="E54" s="39"/>
      <c r="F54" s="39"/>
      <c r="G54" s="39"/>
      <c r="H54" s="39"/>
      <c r="I54" s="39"/>
      <c r="J54" s="39"/>
      <c r="K54" s="39"/>
      <c r="L54" s="39"/>
      <c r="M54" s="39"/>
      <c r="N54" s="39"/>
      <c r="O54" s="39"/>
    </row>
    <row r="55" spans="1:15" ht="24" customHeight="1">
      <c r="A55" s="716">
        <f>IF('使用不可_選択肢'!A20="","",'使用不可_選択肢'!A20&amp;"とのCOIについて")</f>
      </c>
      <c r="B55" s="717"/>
      <c r="C55" s="717"/>
      <c r="D55" s="717"/>
      <c r="E55" s="717"/>
      <c r="F55" s="717"/>
      <c r="G55" s="717"/>
      <c r="H55" s="717"/>
      <c r="I55" s="717"/>
      <c r="J55" s="717"/>
      <c r="K55" s="717"/>
      <c r="L55" s="717"/>
      <c r="M55" s="717"/>
      <c r="N55" s="718"/>
      <c r="O55" s="39"/>
    </row>
    <row r="56" spans="1:15" s="60" customFormat="1" ht="42" customHeight="1">
      <c r="A56" s="257" t="s">
        <v>20</v>
      </c>
      <c r="B56" s="257" t="s">
        <v>18</v>
      </c>
      <c r="C56" s="131" t="s">
        <v>148</v>
      </c>
      <c r="D56" s="131" t="s">
        <v>143</v>
      </c>
      <c r="E56" s="132" t="s">
        <v>86</v>
      </c>
      <c r="F56" s="711" t="s">
        <v>145</v>
      </c>
      <c r="G56" s="712"/>
      <c r="H56" s="712"/>
      <c r="I56" s="712"/>
      <c r="J56" s="712"/>
      <c r="K56" s="712"/>
      <c r="L56" s="678"/>
      <c r="M56" s="58" t="s">
        <v>34</v>
      </c>
      <c r="N56" s="58" t="s">
        <v>48</v>
      </c>
      <c r="O56" s="59"/>
    </row>
    <row r="57" spans="1:15" ht="43.5" customHeight="1">
      <c r="A57" s="259"/>
      <c r="B57" s="258"/>
      <c r="C57" s="259"/>
      <c r="D57" s="258"/>
      <c r="E57" s="127"/>
      <c r="F57" s="128"/>
      <c r="G57" s="713">
        <f>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714"/>
      <c r="I57" s="714"/>
      <c r="J57" s="714"/>
      <c r="K57" s="714"/>
      <c r="L57" s="715"/>
      <c r="M57" s="128"/>
      <c r="N57" s="127"/>
      <c r="O57" s="39"/>
    </row>
    <row r="58" spans="1:15" ht="43.5" customHeight="1">
      <c r="A58" s="259"/>
      <c r="B58" s="258"/>
      <c r="C58" s="259"/>
      <c r="D58" s="258"/>
      <c r="E58" s="127"/>
      <c r="F58" s="128"/>
      <c r="G58" s="713" t="b">
        <f>'様式A'!B11=IF(F58="基準1","基準１に従い研究計画書に、利益相反について、正確に記載し、説明文書に明示し、研究成果公表時に開示する。",IF(F58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基準7に該当するため、データ管理、モニタリング及び統計・解析に関与する業務に従事しない（研究分担医師のみ）",IF(F58="助言・勧告（自由記載）","","")))))</f>
        <v>1</v>
      </c>
      <c r="H58" s="714"/>
      <c r="I58" s="714"/>
      <c r="J58" s="714"/>
      <c r="K58" s="714"/>
      <c r="L58" s="715"/>
      <c r="M58" s="128"/>
      <c r="N58" s="127"/>
      <c r="O58" s="39"/>
    </row>
    <row r="59" spans="1:15" ht="43.5" customHeight="1">
      <c r="A59" s="259"/>
      <c r="B59" s="258"/>
      <c r="C59" s="259"/>
      <c r="D59" s="258"/>
      <c r="E59" s="127"/>
      <c r="F59" s="128"/>
      <c r="G59" s="713">
        <f>IF(F59="基準1","基準１に従い研究計画書に、利益相反について、正確に記載し、説明文書に明示し、研究成果公表時に開示する。",IF(F59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基準7に該当するため、データ管理、モニタリング及び統計・解析に関与する業務に従事しない（研究分担医師のみ）",IF(F59="助言・勧告（自由記載）","","")))))</f>
      </c>
      <c r="H59" s="714"/>
      <c r="I59" s="714"/>
      <c r="J59" s="714"/>
      <c r="K59" s="714"/>
      <c r="L59" s="715"/>
      <c r="M59" s="127"/>
      <c r="N59" s="127"/>
      <c r="O59" s="39"/>
    </row>
    <row r="60" spans="1:15" ht="18.75">
      <c r="A60" s="254"/>
      <c r="B60" s="254"/>
      <c r="C60" s="254"/>
      <c r="D60" s="254"/>
      <c r="E60" s="39"/>
      <c r="F60" s="39"/>
      <c r="G60" s="39"/>
      <c r="H60" s="39"/>
      <c r="I60" s="39"/>
      <c r="J60" s="39"/>
      <c r="K60" s="39"/>
      <c r="L60" s="39"/>
      <c r="M60" s="39"/>
      <c r="N60" s="39"/>
      <c r="O60" s="39"/>
    </row>
    <row r="61" spans="1:15" ht="24" customHeight="1">
      <c r="A61" s="716">
        <f>IF('使用不可_選択肢'!A21="","",'使用不可_選択肢'!A21&amp;"とのCOIについて")</f>
      </c>
      <c r="B61" s="717"/>
      <c r="C61" s="717"/>
      <c r="D61" s="717"/>
      <c r="E61" s="717"/>
      <c r="F61" s="717"/>
      <c r="G61" s="717"/>
      <c r="H61" s="717"/>
      <c r="I61" s="717"/>
      <c r="J61" s="717"/>
      <c r="K61" s="717"/>
      <c r="L61" s="717"/>
      <c r="M61" s="717"/>
      <c r="N61" s="718"/>
      <c r="O61" s="39"/>
    </row>
    <row r="62" spans="1:15" s="60" customFormat="1" ht="50.25" customHeight="1">
      <c r="A62" s="257" t="s">
        <v>20</v>
      </c>
      <c r="B62" s="257" t="s">
        <v>18</v>
      </c>
      <c r="C62" s="131" t="s">
        <v>148</v>
      </c>
      <c r="D62" s="131" t="s">
        <v>143</v>
      </c>
      <c r="E62" s="132" t="s">
        <v>86</v>
      </c>
      <c r="F62" s="711" t="s">
        <v>145</v>
      </c>
      <c r="G62" s="712"/>
      <c r="H62" s="712"/>
      <c r="I62" s="712"/>
      <c r="J62" s="712"/>
      <c r="K62" s="712"/>
      <c r="L62" s="678"/>
      <c r="M62" s="58" t="s">
        <v>33</v>
      </c>
      <c r="N62" s="58" t="s">
        <v>48</v>
      </c>
      <c r="O62" s="59"/>
    </row>
    <row r="63" spans="1:15" s="18" customFormat="1" ht="43.5" customHeight="1">
      <c r="A63" s="259"/>
      <c r="B63" s="258"/>
      <c r="C63" s="259"/>
      <c r="D63" s="258"/>
      <c r="E63" s="127"/>
      <c r="F63" s="128"/>
      <c r="G63" s="713">
        <f>IF(F63="基準1","基準１に従い研究計画書に、利益相反について、正確に記載し、説明文書に明示し、研究成果公表時に開示する。",IF(F63="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63="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。",IF(F63="基準1と7","基準１に従い研究計画書に、利益相反について、正確に記載し、説明文書に明示し、研究成果公表時に開示する。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基準7に該当するため、データ管理、モニタリング及び統計・解析に関与する業務に従事しない（研究分担医師のみ）",IF(F63="助言・勧告（自由記載）","","")))))</f>
      </c>
      <c r="H63" s="714"/>
      <c r="I63" s="714"/>
      <c r="J63" s="714"/>
      <c r="K63" s="714"/>
      <c r="L63" s="715"/>
      <c r="M63" s="128"/>
      <c r="N63" s="127"/>
      <c r="O63" s="44"/>
    </row>
    <row r="64" spans="1:15" ht="43.5" customHeight="1">
      <c r="A64" s="259"/>
      <c r="B64" s="258"/>
      <c r="C64" s="259"/>
      <c r="D64" s="258"/>
      <c r="E64" s="127"/>
      <c r="F64" s="128"/>
      <c r="G64" s="713">
        <f>IF(F64="基準1","基準１に従い研究計画書に、利益相反について、正確に記載し、説明文書に明示し、研究成果公表時に開示する。",IF(F64="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64="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。",IF(F64="基準1と7","基準１に従い研究計画書に、利益相反について、正確に記載し、説明文書に明示し、研究成果公表時に開示する。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基準7に該当するため、データ管理、モニタリング及び統計・解析に関与する業務に従事しない（研究分担医師のみ）",IF(F64="助言・勧告（自由記載）","","")))))</f>
      </c>
      <c r="H64" s="714"/>
      <c r="I64" s="714"/>
      <c r="J64" s="714"/>
      <c r="K64" s="714"/>
      <c r="L64" s="715"/>
      <c r="M64" s="128"/>
      <c r="N64" s="127"/>
      <c r="O64" s="39"/>
    </row>
    <row r="65" spans="1:15" ht="43.5" customHeight="1">
      <c r="A65" s="259"/>
      <c r="B65" s="258"/>
      <c r="C65" s="259"/>
      <c r="D65" s="258"/>
      <c r="E65" s="127"/>
      <c r="F65" s="128"/>
      <c r="G65" s="713">
        <f>IF(F65="基準1","基準１に従い研究計画書に、利益相反について、正確に記載し、説明文書に明示し、研究成果公表時に開示する。",IF(F65="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65="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。",IF(F65="基準1と7","基準１に従い研究計画書に、利益相反について、正確に記載し、説明文書に明示し、研究成果公表時に開示する。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基準7に該当するため、データ管理、モニタリング及び統計・解析に関与する業務に従事しない（研究分担医師のみ）",IF(F65="助言・勧告（自由記載）","","")))))</f>
      </c>
      <c r="H65" s="714"/>
      <c r="I65" s="714"/>
      <c r="J65" s="714"/>
      <c r="K65" s="714"/>
      <c r="L65" s="715"/>
      <c r="M65" s="127"/>
      <c r="N65" s="127"/>
      <c r="O65" s="39"/>
    </row>
    <row r="66" spans="1:15" ht="18.75">
      <c r="A66" s="254"/>
      <c r="B66" s="254"/>
      <c r="C66" s="254"/>
      <c r="D66" s="254"/>
      <c r="E66" s="39"/>
      <c r="F66" s="39"/>
      <c r="G66" s="39"/>
      <c r="H66" s="39"/>
      <c r="I66" s="39"/>
      <c r="J66" s="39"/>
      <c r="K66" s="39"/>
      <c r="L66" s="39"/>
      <c r="M66" s="39"/>
      <c r="N66" s="39"/>
      <c r="O66" s="39"/>
    </row>
    <row r="67" spans="1:15" ht="24" customHeight="1">
      <c r="A67" s="716">
        <f>IF('使用不可_選択肢'!A22="","",'使用不可_選択肢'!A22&amp;"とのCOIについて")</f>
      </c>
      <c r="B67" s="717"/>
      <c r="C67" s="717"/>
      <c r="D67" s="717"/>
      <c r="E67" s="717"/>
      <c r="F67" s="717"/>
      <c r="G67" s="717"/>
      <c r="H67" s="717"/>
      <c r="I67" s="717"/>
      <c r="J67" s="717"/>
      <c r="K67" s="717"/>
      <c r="L67" s="717"/>
      <c r="M67" s="717"/>
      <c r="N67" s="718"/>
      <c r="O67" s="39"/>
    </row>
    <row r="68" spans="1:15" s="60" customFormat="1" ht="42" customHeight="1">
      <c r="A68" s="257" t="s">
        <v>20</v>
      </c>
      <c r="B68" s="257" t="s">
        <v>18</v>
      </c>
      <c r="C68" s="257" t="s">
        <v>148</v>
      </c>
      <c r="D68" s="131" t="s">
        <v>143</v>
      </c>
      <c r="E68" s="132" t="s">
        <v>86</v>
      </c>
      <c r="F68" s="711" t="s">
        <v>145</v>
      </c>
      <c r="G68" s="712"/>
      <c r="H68" s="712"/>
      <c r="I68" s="712"/>
      <c r="J68" s="712"/>
      <c r="K68" s="712"/>
      <c r="L68" s="678"/>
      <c r="M68" s="58" t="s">
        <v>34</v>
      </c>
      <c r="N68" s="58" t="s">
        <v>48</v>
      </c>
      <c r="O68" s="59"/>
    </row>
    <row r="69" spans="1:15" ht="43.5" customHeight="1">
      <c r="A69" s="259"/>
      <c r="B69" s="258"/>
      <c r="C69" s="259"/>
      <c r="D69" s="258"/>
      <c r="E69" s="127"/>
      <c r="F69" s="128"/>
      <c r="G69" s="713">
        <f>IF(F69="基準1","基準１に従い研究計画書に、利益相反について、正確に記載し、説明文書に明示し、研究成果公表時に開示する。",IF(F69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基準7に該当するため、データ管理、モニタリング及び統計・解析に関与する業務に従事しない（研究分担医師のみ）",IF(F69="助言・勧告（自由記載）","","")))))</f>
      </c>
      <c r="H69" s="714"/>
      <c r="I69" s="714"/>
      <c r="J69" s="714"/>
      <c r="K69" s="714"/>
      <c r="L69" s="715"/>
      <c r="M69" s="128"/>
      <c r="N69" s="127"/>
      <c r="O69" s="39"/>
    </row>
    <row r="70" spans="1:15" ht="43.5" customHeight="1">
      <c r="A70" s="259"/>
      <c r="B70" s="258"/>
      <c r="C70" s="259"/>
      <c r="D70" s="258"/>
      <c r="E70" s="127"/>
      <c r="F70" s="128"/>
      <c r="G70" s="713">
        <f>IF(F70="基準1","基準１に従い研究計画書に、利益相反について、正確に記載し、説明文書に明示し、研究成果公表時に開示する。",IF(F70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基準7に該当するため、データ管理、モニタリング及び統計・解析に関与する業務に従事しない（研究分担医師のみ）",IF(F70="助言・勧告（自由記載）","","")))))</f>
      </c>
      <c r="H70" s="714"/>
      <c r="I70" s="714"/>
      <c r="J70" s="714"/>
      <c r="K70" s="714"/>
      <c r="L70" s="715"/>
      <c r="M70" s="128"/>
      <c r="N70" s="127"/>
      <c r="O70" s="39"/>
    </row>
    <row r="71" spans="1:15" ht="43.5" customHeight="1">
      <c r="A71" s="259"/>
      <c r="B71" s="258"/>
      <c r="C71" s="259"/>
      <c r="D71" s="258"/>
      <c r="E71" s="127"/>
      <c r="F71" s="128"/>
      <c r="G71" s="713">
        <f>IF(F71="基準1","基準１に従い研究計画書に、利益相反について、正確に記載し、説明文書に明示し、研究成果公表時に開示する。",IF(F71="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71="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。",IF(F71="基準1と7","基準１に従い研究計画書に、利益相反について、正確に記載し、説明文書に明示し、研究成果公表時に開示する。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基準7に該当するため、データ管理、モニタリング及び統計・解析に関与する業務に従事しない（研究分担医師のみ）",IF(F71="助言・勧告（自由記載）","","")))))</f>
      </c>
      <c r="H71" s="714"/>
      <c r="I71" s="714"/>
      <c r="J71" s="714"/>
      <c r="K71" s="714"/>
      <c r="L71" s="715"/>
      <c r="M71" s="127"/>
      <c r="N71" s="127"/>
      <c r="O71" s="39"/>
    </row>
    <row r="72" spans="1:15" ht="18.75">
      <c r="A72" s="254"/>
      <c r="B72" s="254"/>
      <c r="C72" s="254"/>
      <c r="D72" s="254"/>
      <c r="E72" s="39"/>
      <c r="F72" s="39"/>
      <c r="G72" s="39"/>
      <c r="H72" s="39"/>
      <c r="I72" s="39"/>
      <c r="J72" s="39"/>
      <c r="K72" s="39"/>
      <c r="L72" s="39"/>
      <c r="M72" s="39"/>
      <c r="N72" s="39"/>
      <c r="O72" s="39"/>
    </row>
    <row r="73" spans="1:15" ht="24" customHeight="1">
      <c r="A73" s="716">
        <f>IF('使用不可_選択肢'!A23="","",'使用不可_選択肢'!A23&amp;"とのCOIについて")</f>
      </c>
      <c r="B73" s="717"/>
      <c r="C73" s="717"/>
      <c r="D73" s="717"/>
      <c r="E73" s="717"/>
      <c r="F73" s="717"/>
      <c r="G73" s="717"/>
      <c r="H73" s="717"/>
      <c r="I73" s="717"/>
      <c r="J73" s="717"/>
      <c r="K73" s="717"/>
      <c r="L73" s="717"/>
      <c r="M73" s="717"/>
      <c r="N73" s="718"/>
      <c r="O73" s="39"/>
    </row>
    <row r="74" spans="1:15" s="60" customFormat="1" ht="50.25" customHeight="1">
      <c r="A74" s="257" t="s">
        <v>20</v>
      </c>
      <c r="B74" s="257" t="s">
        <v>18</v>
      </c>
      <c r="C74" s="131" t="s">
        <v>148</v>
      </c>
      <c r="D74" s="131" t="s">
        <v>143</v>
      </c>
      <c r="E74" s="132" t="s">
        <v>86</v>
      </c>
      <c r="F74" s="711" t="s">
        <v>145</v>
      </c>
      <c r="G74" s="712"/>
      <c r="H74" s="712"/>
      <c r="I74" s="712"/>
      <c r="J74" s="712"/>
      <c r="K74" s="712"/>
      <c r="L74" s="678"/>
      <c r="M74" s="58" t="s">
        <v>33</v>
      </c>
      <c r="N74" s="58" t="s">
        <v>48</v>
      </c>
      <c r="O74" s="59"/>
    </row>
    <row r="75" spans="1:15" s="18" customFormat="1" ht="43.5" customHeight="1">
      <c r="A75" s="259"/>
      <c r="B75" s="258"/>
      <c r="C75" s="259"/>
      <c r="D75" s="258"/>
      <c r="E75" s="127"/>
      <c r="F75" s="128"/>
      <c r="G75" s="713">
        <f>IF(F75="基準1","基準１に従い研究計画書に、利益相反について、正確に記載し、説明文書に明示し、研究成果公表時に開示する。",IF(F75="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75="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。",IF(F75="基準1と7","基準１に従い研究計画書に、利益相反について、正確に記載し、説明文書に明示し、研究成果公表時に開示する。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基準7に該当するため、データ管理、モニタリング及び統計・解析に関与する業務に従事しない（研究分担医師のみ）",IF(F75="助言・勧告（自由記載）","","")))))</f>
      </c>
      <c r="H75" s="714"/>
      <c r="I75" s="714"/>
      <c r="J75" s="714"/>
      <c r="K75" s="714"/>
      <c r="L75" s="715"/>
      <c r="M75" s="128"/>
      <c r="N75" s="127"/>
      <c r="O75" s="44"/>
    </row>
    <row r="76" spans="1:15" ht="43.5" customHeight="1">
      <c r="A76" s="259"/>
      <c r="B76" s="258"/>
      <c r="C76" s="259"/>
      <c r="D76" s="258"/>
      <c r="E76" s="127"/>
      <c r="F76" s="128"/>
      <c r="G76" s="713">
        <f>IF(F76="基準1","基準１に従い研究計画書に、利益相反について、正確に記載し、説明文書に明示し、研究成果公表時に開示する。",IF(F76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基準7に該当するため、データ管理、モニタリング及び統計・解析に関与する業務に従事しない（研究分担医師のみ）",IF(F76="助言・勧告（自由記載）","","")))))</f>
      </c>
      <c r="H76" s="714"/>
      <c r="I76" s="714"/>
      <c r="J76" s="714"/>
      <c r="K76" s="714"/>
      <c r="L76" s="715"/>
      <c r="M76" s="128"/>
      <c r="N76" s="127"/>
      <c r="O76" s="39"/>
    </row>
    <row r="77" spans="1:15" ht="43.5" customHeight="1">
      <c r="A77" s="259"/>
      <c r="B77" s="258"/>
      <c r="C77" s="259"/>
      <c r="D77" s="258"/>
      <c r="E77" s="127"/>
      <c r="F77" s="128"/>
      <c r="G77" s="713">
        <f>IF(F77="基準1","基準１に従い研究計画書に、利益相反について、正確に記載し、説明文書に明示し、研究成果公表時に開示する。",IF(F77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基準7に該当するため、データ管理、モニタリング及び統計・解析に関与する業務に従事しない（研究分担医師のみ）",IF(F77="助言・勧告（自由記載）","","")))))</f>
      </c>
      <c r="H77" s="714"/>
      <c r="I77" s="714"/>
      <c r="J77" s="714"/>
      <c r="K77" s="714"/>
      <c r="L77" s="715"/>
      <c r="M77" s="127"/>
      <c r="N77" s="127"/>
      <c r="O77" s="39"/>
    </row>
    <row r="78" spans="1:15" ht="18.75">
      <c r="A78" s="254"/>
      <c r="B78" s="254"/>
      <c r="C78" s="254"/>
      <c r="D78" s="254"/>
      <c r="E78" s="39"/>
      <c r="F78" s="39"/>
      <c r="G78" s="39"/>
      <c r="H78" s="39"/>
      <c r="I78" s="39"/>
      <c r="J78" s="39"/>
      <c r="K78" s="39"/>
      <c r="L78" s="39"/>
      <c r="M78" s="39"/>
      <c r="N78" s="39"/>
      <c r="O78" s="39"/>
    </row>
    <row r="79" spans="1:15" ht="26.25">
      <c r="A79" s="134" t="s">
        <v>136</v>
      </c>
      <c r="B79" s="254"/>
      <c r="C79" s="254"/>
      <c r="D79" s="254"/>
      <c r="E79" s="39"/>
      <c r="F79" s="39"/>
      <c r="G79" s="39"/>
      <c r="H79" s="39"/>
      <c r="I79" s="39"/>
      <c r="J79" s="39"/>
      <c r="K79" s="39"/>
      <c r="L79" s="39"/>
      <c r="M79" s="39"/>
      <c r="N79" s="39"/>
      <c r="O79" s="39"/>
    </row>
    <row r="80" spans="1:15" ht="108" customHeight="1">
      <c r="A80" s="719"/>
      <c r="B80" s="714"/>
      <c r="C80" s="714"/>
      <c r="D80" s="714"/>
      <c r="E80" s="714"/>
      <c r="F80" s="714"/>
      <c r="G80" s="714"/>
      <c r="H80" s="714"/>
      <c r="I80" s="714"/>
      <c r="J80" s="714"/>
      <c r="K80" s="714"/>
      <c r="L80" s="714"/>
      <c r="M80" s="714"/>
      <c r="N80" s="715"/>
      <c r="O80" s="39"/>
    </row>
    <row r="81" spans="1:15" ht="18.75">
      <c r="A81" s="254"/>
      <c r="B81" s="254"/>
      <c r="C81" s="254"/>
      <c r="D81" s="254"/>
      <c r="E81" s="39"/>
      <c r="F81" s="39"/>
      <c r="G81" s="39"/>
      <c r="H81" s="39"/>
      <c r="I81" s="39"/>
      <c r="J81" s="39"/>
      <c r="K81" s="39"/>
      <c r="L81" s="39"/>
      <c r="M81" s="39"/>
      <c r="N81" s="39"/>
      <c r="O81" s="39"/>
    </row>
    <row r="82" spans="1:15" ht="18.75">
      <c r="A82" s="254"/>
      <c r="B82" s="254"/>
      <c r="C82" s="254"/>
      <c r="D82" s="254"/>
      <c r="E82" s="39"/>
      <c r="F82" s="39"/>
      <c r="G82" s="39"/>
      <c r="H82" s="39"/>
      <c r="I82" s="39"/>
      <c r="J82" s="39"/>
      <c r="K82" s="39"/>
      <c r="L82" s="39"/>
      <c r="M82" s="39"/>
      <c r="N82" s="39"/>
      <c r="O82" s="39"/>
    </row>
    <row r="85" ht="21">
      <c r="H85" s="140"/>
    </row>
    <row r="86" ht="21">
      <c r="H86" s="140"/>
    </row>
    <row r="87" ht="21">
      <c r="H87" s="140"/>
    </row>
    <row r="88" ht="21">
      <c r="H88" s="140"/>
    </row>
    <row r="89" ht="21">
      <c r="H89" s="140"/>
    </row>
    <row r="90" ht="21">
      <c r="H90" s="140"/>
    </row>
    <row r="91" ht="21">
      <c r="H91" s="140"/>
    </row>
    <row r="92" ht="21">
      <c r="H92" s="140"/>
    </row>
    <row r="93" ht="21">
      <c r="H93" s="140"/>
    </row>
    <row r="94" ht="21">
      <c r="H94" s="140"/>
    </row>
    <row r="95" ht="21">
      <c r="H95" s="140"/>
    </row>
  </sheetData>
  <sheetProtection sheet="1" objects="1" scenarios="1" formatCells="0" selectLockedCells="1"/>
  <mergeCells count="110">
    <mergeCell ref="F74:L74"/>
    <mergeCell ref="G75:L75"/>
    <mergeCell ref="G76:L76"/>
    <mergeCell ref="G77:L77"/>
    <mergeCell ref="A80:N80"/>
    <mergeCell ref="A67:N67"/>
    <mergeCell ref="F68:L68"/>
    <mergeCell ref="G69:L69"/>
    <mergeCell ref="G70:L70"/>
    <mergeCell ref="G71:L71"/>
    <mergeCell ref="A73:N73"/>
    <mergeCell ref="G59:L59"/>
    <mergeCell ref="A61:N61"/>
    <mergeCell ref="F62:L62"/>
    <mergeCell ref="G63:L63"/>
    <mergeCell ref="G64:L64"/>
    <mergeCell ref="G65:L65"/>
    <mergeCell ref="G52:L52"/>
    <mergeCell ref="G53:L53"/>
    <mergeCell ref="A55:N55"/>
    <mergeCell ref="F56:L56"/>
    <mergeCell ref="G57:L57"/>
    <mergeCell ref="G58:L58"/>
    <mergeCell ref="A27:B31"/>
    <mergeCell ref="C27:E27"/>
    <mergeCell ref="H45:N45"/>
    <mergeCell ref="C46:E46"/>
    <mergeCell ref="H46:N46"/>
    <mergeCell ref="A49:N49"/>
    <mergeCell ref="H44:N44"/>
    <mergeCell ref="C45:E45"/>
    <mergeCell ref="H36:N36"/>
    <mergeCell ref="A37:B41"/>
    <mergeCell ref="F50:L50"/>
    <mergeCell ref="G51:L51"/>
    <mergeCell ref="C41:E41"/>
    <mergeCell ref="H41:N41"/>
    <mergeCell ref="A42:B46"/>
    <mergeCell ref="C42:E42"/>
    <mergeCell ref="H42:N42"/>
    <mergeCell ref="C43:E43"/>
    <mergeCell ref="H43:N43"/>
    <mergeCell ref="C44:E44"/>
    <mergeCell ref="C37:E37"/>
    <mergeCell ref="H37:N37"/>
    <mergeCell ref="C38:E38"/>
    <mergeCell ref="H38:N38"/>
    <mergeCell ref="C39:E39"/>
    <mergeCell ref="H39:N39"/>
    <mergeCell ref="C40:E40"/>
    <mergeCell ref="H40:N40"/>
    <mergeCell ref="A32:B36"/>
    <mergeCell ref="C32:E32"/>
    <mergeCell ref="H32:N32"/>
    <mergeCell ref="C33:E33"/>
    <mergeCell ref="H33:N33"/>
    <mergeCell ref="C34:E34"/>
    <mergeCell ref="H34:N34"/>
    <mergeCell ref="C35:E35"/>
    <mergeCell ref="H35:N35"/>
    <mergeCell ref="C36:E36"/>
    <mergeCell ref="B18:C18"/>
    <mergeCell ref="D18:E18"/>
    <mergeCell ref="A21:B21"/>
    <mergeCell ref="H21:N21"/>
    <mergeCell ref="A22:B26"/>
    <mergeCell ref="C22:E22"/>
    <mergeCell ref="H22:N22"/>
    <mergeCell ref="C23:E23"/>
    <mergeCell ref="H23:N23"/>
    <mergeCell ref="C24:E24"/>
    <mergeCell ref="C26:E26"/>
    <mergeCell ref="H26:N26"/>
    <mergeCell ref="C29:E29"/>
    <mergeCell ref="H29:N29"/>
    <mergeCell ref="C30:E30"/>
    <mergeCell ref="H30:N30"/>
    <mergeCell ref="C31:E31"/>
    <mergeCell ref="H31:N31"/>
    <mergeCell ref="H24:N24"/>
    <mergeCell ref="C25:E25"/>
    <mergeCell ref="H25:N25"/>
    <mergeCell ref="H27:N27"/>
    <mergeCell ref="C28:E28"/>
    <mergeCell ref="H28:N28"/>
    <mergeCell ref="B15:C15"/>
    <mergeCell ref="D15:E15"/>
    <mergeCell ref="B16:C16"/>
    <mergeCell ref="D16:E16"/>
    <mergeCell ref="B17:C17"/>
    <mergeCell ref="D17:E17"/>
    <mergeCell ref="B12:C12"/>
    <mergeCell ref="D12:E12"/>
    <mergeCell ref="B13:C13"/>
    <mergeCell ref="D13:E13"/>
    <mergeCell ref="B14:C14"/>
    <mergeCell ref="D14:E14"/>
    <mergeCell ref="A7:A8"/>
    <mergeCell ref="B7:F8"/>
    <mergeCell ref="M7:N7"/>
    <mergeCell ref="B10:C10"/>
    <mergeCell ref="D10:E10"/>
    <mergeCell ref="B11:C11"/>
    <mergeCell ref="D11:E11"/>
    <mergeCell ref="A2:N2"/>
    <mergeCell ref="A3:G3"/>
    <mergeCell ref="A4:H6"/>
    <mergeCell ref="K5:L5"/>
    <mergeCell ref="M5:N5"/>
    <mergeCell ref="M6:N6"/>
  </mergeCells>
  <conditionalFormatting sqref="A49:N49 A50:F50 M50:N50">
    <cfRule type="expression" priority="78" dxfId="1">
      <formula>$A$49=""</formula>
    </cfRule>
  </conditionalFormatting>
  <conditionalFormatting sqref="A55:N55 A56:F56 M56:N56">
    <cfRule type="expression" priority="77" dxfId="1">
      <formula>$A$55=""</formula>
    </cfRule>
  </conditionalFormatting>
  <conditionalFormatting sqref="A61:N61 A62:F62 M62:N62">
    <cfRule type="expression" priority="76" dxfId="1">
      <formula>$A$61=""</formula>
    </cfRule>
  </conditionalFormatting>
  <conditionalFormatting sqref="M5">
    <cfRule type="expression" priority="75" dxfId="17">
      <formula>M5=""</formula>
    </cfRule>
  </conditionalFormatting>
  <conditionalFormatting sqref="M6:M7 B11:B18 F11:F18 D11:D18 H11:J18">
    <cfRule type="expression" priority="74" dxfId="1">
      <formula>B6=""</formula>
    </cfRule>
  </conditionalFormatting>
  <conditionalFormatting sqref="F22:G26">
    <cfRule type="expression" priority="47" dxfId="1">
      <formula>$A$22=""</formula>
    </cfRule>
    <cfRule type="expression" priority="72" dxfId="1">
      <formula>$H22=""</formula>
    </cfRule>
    <cfRule type="expression" priority="73" dxfId="15">
      <formula>F22=""</formula>
    </cfRule>
  </conditionalFormatting>
  <conditionalFormatting sqref="A67:N67 M68:N68 A68:E68">
    <cfRule type="expression" priority="69" dxfId="1">
      <formula>$A$67=""</formula>
    </cfRule>
  </conditionalFormatting>
  <conditionalFormatting sqref="A73:N73 A74:F74 M74:N74">
    <cfRule type="expression" priority="68" dxfId="1">
      <formula>$A$73=""</formula>
    </cfRule>
  </conditionalFormatting>
  <conditionalFormatting sqref="A22:E26 H22:N26">
    <cfRule type="expression" priority="48" dxfId="1">
      <formula>$A$22=""</formula>
    </cfRule>
    <cfRule type="expression" priority="67" dxfId="1">
      <formula>A22=""</formula>
    </cfRule>
  </conditionalFormatting>
  <conditionalFormatting sqref="B51:B53">
    <cfRule type="expression" priority="70" dxfId="1">
      <formula>$A$49=""</formula>
    </cfRule>
    <cfRule type="expression" priority="71" dxfId="17">
      <formula>B51=""</formula>
    </cfRule>
  </conditionalFormatting>
  <conditionalFormatting sqref="A51:A53 C51:E53 M51:N53">
    <cfRule type="expression" priority="65" dxfId="1">
      <formula>$A$49=""</formula>
    </cfRule>
    <cfRule type="expression" priority="66" dxfId="15">
      <formula>A51=""</formula>
    </cfRule>
  </conditionalFormatting>
  <conditionalFormatting sqref="B57:B59">
    <cfRule type="expression" priority="63" dxfId="1">
      <formula>$A$55=""</formula>
    </cfRule>
    <cfRule type="expression" priority="64" dxfId="17">
      <formula>B57=""</formula>
    </cfRule>
  </conditionalFormatting>
  <conditionalFormatting sqref="A57:A59 C57:F59 M57:N59">
    <cfRule type="expression" priority="61" dxfId="1">
      <formula>$A$55=""</formula>
    </cfRule>
    <cfRule type="expression" priority="62" dxfId="15">
      <formula>A57=""</formula>
    </cfRule>
  </conditionalFormatting>
  <conditionalFormatting sqref="B63:B65">
    <cfRule type="expression" priority="57" dxfId="1">
      <formula>$A$61=""</formula>
    </cfRule>
    <cfRule type="expression" priority="58" dxfId="17">
      <formula>B63=""</formula>
    </cfRule>
  </conditionalFormatting>
  <conditionalFormatting sqref="A63:A65 C63:F65 M63:N65">
    <cfRule type="expression" priority="55" dxfId="1">
      <formula>$A$61=""</formula>
    </cfRule>
    <cfRule type="expression" priority="56" dxfId="15">
      <formula>A63=""</formula>
    </cfRule>
  </conditionalFormatting>
  <conditionalFormatting sqref="B7">
    <cfRule type="expression" priority="79" dxfId="1">
      <formula>$B$7=""</formula>
    </cfRule>
  </conditionalFormatting>
  <conditionalFormatting sqref="F27:G31">
    <cfRule type="expression" priority="42" dxfId="1">
      <formula>$A$27=""</formula>
    </cfRule>
    <cfRule type="expression" priority="45" dxfId="1">
      <formula>$H27=""</formula>
    </cfRule>
    <cfRule type="expression" priority="46" dxfId="15">
      <formula>F27=""</formula>
    </cfRule>
  </conditionalFormatting>
  <conditionalFormatting sqref="A27:E31 H27:N31">
    <cfRule type="expression" priority="43" dxfId="1">
      <formula>$A$27=""</formula>
    </cfRule>
    <cfRule type="expression" priority="44" dxfId="1">
      <formula>A27=""</formula>
    </cfRule>
  </conditionalFormatting>
  <conditionalFormatting sqref="F32:G36">
    <cfRule type="expression" priority="37" dxfId="1">
      <formula>$A$32=""</formula>
    </cfRule>
    <cfRule type="expression" priority="40" dxfId="1">
      <formula>$H32=""</formula>
    </cfRule>
    <cfRule type="expression" priority="41" dxfId="15">
      <formula>F32=""</formula>
    </cfRule>
  </conditionalFormatting>
  <conditionalFormatting sqref="A32:E36 H32:N36">
    <cfRule type="expression" priority="38" dxfId="1">
      <formula>$A$32=""</formula>
    </cfRule>
    <cfRule type="expression" priority="39" dxfId="1">
      <formula>A32=""</formula>
    </cfRule>
  </conditionalFormatting>
  <conditionalFormatting sqref="F37:G41">
    <cfRule type="expression" priority="32" dxfId="1">
      <formula>$A$37=""</formula>
    </cfRule>
    <cfRule type="expression" priority="35" dxfId="1">
      <formula>$H37=""</formula>
    </cfRule>
    <cfRule type="expression" priority="36" dxfId="15">
      <formula>F37=""</formula>
    </cfRule>
  </conditionalFormatting>
  <conditionalFormatting sqref="A37:E41 H37:N41">
    <cfRule type="expression" priority="33" dxfId="1">
      <formula>$A$37=""</formula>
    </cfRule>
    <cfRule type="expression" priority="34" dxfId="1">
      <formula>A37=""</formula>
    </cfRule>
  </conditionalFormatting>
  <conditionalFormatting sqref="F42:G46">
    <cfRule type="expression" priority="27" dxfId="1">
      <formula>$A$42=""</formula>
    </cfRule>
    <cfRule type="expression" priority="30" dxfId="1">
      <formula>$H42=""</formula>
    </cfRule>
    <cfRule type="expression" priority="31" dxfId="15">
      <formula>F42=""</formula>
    </cfRule>
  </conditionalFormatting>
  <conditionalFormatting sqref="A42:E46 H42:N46">
    <cfRule type="expression" priority="28" dxfId="1">
      <formula>$A$42=""</formula>
    </cfRule>
    <cfRule type="expression" priority="29" dxfId="1">
      <formula>A42=""</formula>
    </cfRule>
  </conditionalFormatting>
  <conditionalFormatting sqref="F57:F59">
    <cfRule type="expression" priority="24" dxfId="1">
      <formula>$A$55=""</formula>
    </cfRule>
    <cfRule type="expression" priority="25" dxfId="15">
      <formula>F57=""</formula>
    </cfRule>
  </conditionalFormatting>
  <conditionalFormatting sqref="F56">
    <cfRule type="expression" priority="26" dxfId="1">
      <formula>$A$55=""</formula>
    </cfRule>
  </conditionalFormatting>
  <conditionalFormatting sqref="F68">
    <cfRule type="expression" priority="23" dxfId="1">
      <formula>$A$67=""</formula>
    </cfRule>
  </conditionalFormatting>
  <conditionalFormatting sqref="F51:F53">
    <cfRule type="expression" priority="22" dxfId="15">
      <formula>F51=""</formula>
    </cfRule>
  </conditionalFormatting>
  <conditionalFormatting sqref="F51:F53">
    <cfRule type="expression" priority="19" dxfId="1">
      <formula>$A$49=""</formula>
    </cfRule>
  </conditionalFormatting>
  <conditionalFormatting sqref="A69:A71 C69:F71 M69:N71">
    <cfRule type="expression" priority="17" dxfId="1">
      <formula>$A$67=""</formula>
    </cfRule>
    <cfRule type="expression" priority="18" dxfId="15">
      <formula>A69=""</formula>
    </cfRule>
  </conditionalFormatting>
  <conditionalFormatting sqref="B69:B71">
    <cfRule type="expression" priority="15" dxfId="1">
      <formula>$A$67=""</formula>
    </cfRule>
    <cfRule type="expression" priority="16" dxfId="17">
      <formula>B69=""</formula>
    </cfRule>
  </conditionalFormatting>
  <conditionalFormatting sqref="B75:B77">
    <cfRule type="expression" priority="12" dxfId="1">
      <formula>$A$73=""</formula>
    </cfRule>
    <cfRule type="expression" priority="13" dxfId="17">
      <formula>B75=""</formula>
    </cfRule>
  </conditionalFormatting>
  <conditionalFormatting sqref="A75:A77 C75:F77 M75:N77">
    <cfRule type="expression" priority="11" dxfId="1">
      <formula>$A$73=""</formula>
    </cfRule>
    <cfRule type="expression" priority="14" dxfId="15">
      <formula>A75=""</formula>
    </cfRule>
  </conditionalFormatting>
  <conditionalFormatting sqref="G75:L77">
    <cfRule type="expression" priority="1" dxfId="1">
      <formula>$A$73=""</formula>
    </cfRule>
    <cfRule type="expression" priority="6" dxfId="1" stopIfTrue="1">
      <formula>$F75=""</formula>
    </cfRule>
    <cfRule type="expression" priority="49" dxfId="0">
      <formula>G75&lt;&gt;""</formula>
    </cfRule>
    <cfRule type="expression" priority="50" dxfId="17">
      <formula>$F75="助言・勧告（自由記載）"</formula>
    </cfRule>
  </conditionalFormatting>
  <conditionalFormatting sqref="G69:L71">
    <cfRule type="expression" priority="2" dxfId="1">
      <formula>$A$67=""</formula>
    </cfRule>
    <cfRule type="expression" priority="7" dxfId="1" stopIfTrue="1">
      <formula>$F69=""</formula>
    </cfRule>
    <cfRule type="expression" priority="51" dxfId="0">
      <formula>G69&lt;&gt;""</formula>
    </cfRule>
    <cfRule type="expression" priority="52" dxfId="17">
      <formula>$F69="助言・勧告（自由記載）"</formula>
    </cfRule>
  </conditionalFormatting>
  <conditionalFormatting sqref="G63:L65">
    <cfRule type="expression" priority="3" dxfId="1">
      <formula>$A$61=""</formula>
    </cfRule>
    <cfRule type="expression" priority="8" dxfId="1" stopIfTrue="1">
      <formula>$F63=""</formula>
    </cfRule>
    <cfRule type="expression" priority="53" dxfId="0">
      <formula>G63&lt;&gt;""</formula>
    </cfRule>
    <cfRule type="expression" priority="54" dxfId="17">
      <formula>$F63="助言・勧告（自由記載）"</formula>
    </cfRule>
  </conditionalFormatting>
  <conditionalFormatting sqref="G57:L59">
    <cfRule type="expression" priority="4" dxfId="1">
      <formula>$A$55=""</formula>
    </cfRule>
    <cfRule type="expression" priority="9" dxfId="1" stopIfTrue="1">
      <formula>$F57=""</formula>
    </cfRule>
    <cfRule type="expression" priority="59" dxfId="0">
      <formula>G57&lt;&gt;""</formula>
    </cfRule>
    <cfRule type="expression" priority="60" dxfId="17">
      <formula>$F57="助言・勧告（自由記載）"</formula>
    </cfRule>
  </conditionalFormatting>
  <conditionalFormatting sqref="G51:L53">
    <cfRule type="expression" priority="5" dxfId="1">
      <formula>$A$49=""</formula>
    </cfRule>
    <cfRule type="expression" priority="10" dxfId="1" stopIfTrue="1">
      <formula>$F51=""</formula>
    </cfRule>
    <cfRule type="expression" priority="20" dxfId="0">
      <formula>G51&lt;&gt;""</formula>
    </cfRule>
    <cfRule type="expression" priority="21" dxfId="17">
      <formula>$F51="助言・勧告（自由記載）"</formula>
    </cfRule>
  </conditionalFormatting>
  <dataValidations count="7">
    <dataValidation type="list" allowBlank="1" showInputMessage="1" showErrorMessage="1" sqref="C51:C53 C57:C59 C63:C65 C69:C71 C75:C7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69:M71 M51:M53 M57:M59 M63:M65 M75:M77">
      <formula1>"確認済,確認不可"</formula1>
    </dataValidation>
    <dataValidation type="list" allowBlank="1" showInputMessage="1" showErrorMessage="1" sqref="F51:F53 F75:F77 F57:F59 F63:F65 F69:F71">
      <formula1>"基準1,基準1と5,基準1と6,基準1と7,助言・勧告（自由記載）"</formula1>
    </dataValidation>
    <dataValidation type="list" allowBlank="1" showInputMessage="1" showErrorMessage="1" sqref="A51:A53 A57:A59 A63:A65 A69:A71 A75:A77">
      <formula1>"研究責任医師,研究分担医師,統計解析責任者,明らかな利益を有する者"</formula1>
    </dataValidation>
    <dataValidation type="list" allowBlank="1" showInputMessage="1" showErrorMessage="1" sqref="N51:N53 N57:N59 N63:N65 N69:N71 N75:N77">
      <formula1>"確認済"</formula1>
    </dataValidation>
    <dataValidation type="list" allowBlank="1" showInputMessage="1" showErrorMessage="1" sqref="F22:G46">
      <formula1>"記載,未記載"</formula1>
    </dataValidation>
    <dataValidation type="list" allowBlank="1" showInputMessage="1" showErrorMessage="1" sqref="D51:E53 D57:E59 D63:E65 D69:E71 D75:E77">
      <formula1>"記載,未記載"</formula1>
    </dataValidation>
  </dataValidations>
  <printOptions horizontalCentered="1"/>
  <pageMargins left="0.11811023622047245" right="0.11811023622047245" top="0.35433070866141736" bottom="0.15748031496062992" header="0.31496062992125984" footer="0.31496062992125984"/>
  <pageSetup fitToHeight="1" fitToWidth="1" horizontalDpi="600" verticalDpi="600" orientation="portrait" paperSize="8" scale="37" r:id="rId2"/>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A1">
      <selection activeCell="B7" sqref="B7"/>
    </sheetView>
  </sheetViews>
  <sheetFormatPr defaultColWidth="8.8515625" defaultRowHeight="15"/>
  <cols>
    <col min="1" max="1" width="19.57421875" style="24" customWidth="1"/>
    <col min="2" max="2" width="140.57421875" style="24" customWidth="1"/>
    <col min="3" max="6" width="8.8515625" style="24" customWidth="1"/>
    <col min="7" max="7" width="13.140625" style="24" customWidth="1"/>
    <col min="8" max="8" width="80.140625" style="107" customWidth="1"/>
    <col min="9" max="16384" width="8.8515625" style="24" customWidth="1"/>
  </cols>
  <sheetData>
    <row r="1" ht="16.5" thickBot="1"/>
    <row r="2" spans="1:8" ht="29.25" customHeight="1" thickBot="1">
      <c r="A2" s="65" t="s">
        <v>102</v>
      </c>
      <c r="F2" s="95" t="s">
        <v>41</v>
      </c>
      <c r="G2" s="96" t="s">
        <v>42</v>
      </c>
      <c r="H2" s="97" t="s">
        <v>22</v>
      </c>
    </row>
    <row r="3" spans="1:8" ht="29.25" customHeight="1">
      <c r="A3" s="23" t="s">
        <v>24</v>
      </c>
      <c r="B3" s="25" t="s">
        <v>177</v>
      </c>
      <c r="D3" s="24">
        <v>12</v>
      </c>
      <c r="E3" s="95" t="s">
        <v>36</v>
      </c>
      <c r="F3" s="98">
        <f>IF('様式B'!G12="","",'様式B'!G12)</f>
      </c>
      <c r="G3" s="99">
        <f>IF('様式B'!I12="","",'様式B'!I12)</f>
      </c>
      <c r="H3" s="100">
        <f>IF('様式B'!J12="","",'様式B'!J12)</f>
      </c>
    </row>
    <row r="4" spans="1:8" ht="29.25" customHeight="1">
      <c r="A4" s="23" t="s">
        <v>101</v>
      </c>
      <c r="B4" s="25" t="s">
        <v>178</v>
      </c>
      <c r="D4" s="24">
        <v>13</v>
      </c>
      <c r="E4" s="108"/>
      <c r="F4" s="101">
        <f>IF('様式B'!G13="","",'様式B'!G13)</f>
      </c>
      <c r="G4" s="102">
        <f>IF('様式B'!I13="","",'様式B'!I13)</f>
      </c>
      <c r="H4" s="103">
        <f>IF('様式B'!J13="","",'様式B'!J13)</f>
      </c>
    </row>
    <row r="5" spans="1:8" ht="29.25" customHeight="1">
      <c r="A5" s="23" t="s">
        <v>133</v>
      </c>
      <c r="B5" s="25" t="s">
        <v>179</v>
      </c>
      <c r="D5" s="24">
        <v>14</v>
      </c>
      <c r="E5" s="108"/>
      <c r="F5" s="101">
        <f>IF('様式B'!G14="","",'様式B'!G14)</f>
      </c>
      <c r="G5" s="102">
        <f>IF('様式B'!I14="","",'様式B'!I14)</f>
      </c>
      <c r="H5" s="103">
        <f>IF('様式B'!J14="","",'様式B'!J14)</f>
      </c>
    </row>
    <row r="6" spans="1:8" ht="29.25" customHeight="1">
      <c r="A6" s="23" t="s">
        <v>134</v>
      </c>
      <c r="B6" s="25" t="s">
        <v>180</v>
      </c>
      <c r="D6" s="24">
        <v>15</v>
      </c>
      <c r="E6" s="108"/>
      <c r="F6" s="101">
        <f>IF('様式B'!G15="","",'様式B'!G15)</f>
      </c>
      <c r="G6" s="102">
        <f>IF('様式B'!I15="","",'様式B'!I15)</f>
      </c>
      <c r="H6" s="103">
        <f>IF('様式B'!J15="","",'様式B'!J15)</f>
      </c>
    </row>
    <row r="7" spans="1:8" ht="29.25" customHeight="1" thickBot="1">
      <c r="A7" s="67"/>
      <c r="B7" s="68"/>
      <c r="D7" s="24">
        <v>16</v>
      </c>
      <c r="E7" s="109"/>
      <c r="F7" s="104">
        <f>IF('様式B'!G16="","",'様式B'!G16)</f>
      </c>
      <c r="G7" s="105">
        <f>IF('様式B'!I16="","",'様式B'!I16)</f>
      </c>
      <c r="H7" s="106">
        <f>IF('様式B'!J16="","",'様式B'!J16)</f>
      </c>
    </row>
    <row r="8" spans="1:8" ht="29.25" customHeight="1">
      <c r="A8" s="65" t="s">
        <v>106</v>
      </c>
      <c r="B8" s="69"/>
      <c r="D8" s="24">
        <v>17</v>
      </c>
      <c r="E8" s="95" t="s">
        <v>37</v>
      </c>
      <c r="F8" s="98">
        <f>IF('様式B'!G17="","",'様式B'!G17)</f>
      </c>
      <c r="G8" s="99">
        <f>IF('様式B'!I17="","",'様式B'!I17)</f>
      </c>
      <c r="H8" s="100">
        <f>IF('様式B'!J17="","",'様式B'!J17)</f>
      </c>
    </row>
    <row r="9" spans="1:8" ht="29.25" customHeight="1">
      <c r="A9" s="14" t="s">
        <v>52</v>
      </c>
      <c r="B9" s="15" t="s">
        <v>211</v>
      </c>
      <c r="D9" s="24">
        <v>21</v>
      </c>
      <c r="E9" s="108"/>
      <c r="F9" s="101">
        <f>IF('様式B'!G21="","",'様式B'!G21)</f>
      </c>
      <c r="G9" s="102">
        <f>IF('様式B'!I21="","",'様式B'!I21)</f>
      </c>
      <c r="H9" s="103">
        <f>IF('様式B'!J21="","",'様式B'!J21)</f>
      </c>
    </row>
    <row r="10" spans="1:8" ht="33" thickBot="1">
      <c r="A10" s="14" t="s">
        <v>51</v>
      </c>
      <c r="B10" s="15" t="s">
        <v>215</v>
      </c>
      <c r="D10" s="24">
        <v>25</v>
      </c>
      <c r="E10" s="109"/>
      <c r="F10" s="104">
        <f>IF('様式B'!G25="","",'様式B'!G25)</f>
      </c>
      <c r="G10" s="105">
        <f>IF('様式B'!I25="","",'様式B'!I25)</f>
      </c>
      <c r="H10" s="106">
        <f>IF('様式B'!J25="","",'様式B'!J25)</f>
      </c>
    </row>
    <row r="11" spans="1:8" ht="29.25" customHeight="1">
      <c r="A11" s="14" t="s">
        <v>85</v>
      </c>
      <c r="B11" s="15" t="s">
        <v>212</v>
      </c>
      <c r="D11" s="24">
        <v>29</v>
      </c>
      <c r="E11" s="95" t="s">
        <v>38</v>
      </c>
      <c r="F11" s="98">
        <f>IF('様式B'!G29="","",'様式B'!G29)</f>
      </c>
      <c r="G11" s="99">
        <f>IF('様式B'!I29="","",'様式B'!I29)</f>
      </c>
      <c r="H11" s="100">
        <f>IF('様式B'!J29="","",'様式B'!J29)</f>
      </c>
    </row>
    <row r="12" spans="1:8" ht="29.25" customHeight="1">
      <c r="A12" s="14" t="s">
        <v>87</v>
      </c>
      <c r="B12" s="15" t="s">
        <v>213</v>
      </c>
      <c r="D12" s="24">
        <v>31</v>
      </c>
      <c r="E12" s="108"/>
      <c r="F12" s="101">
        <f>IF('様式B'!G31="","",'様式B'!G31)</f>
      </c>
      <c r="G12" s="102">
        <f>IF('様式B'!I31="","",'様式B'!I31)</f>
      </c>
      <c r="H12" s="103">
        <f>IF('様式B'!J31="","",'様式B'!J31)</f>
      </c>
    </row>
    <row r="13" spans="1:8" ht="27" customHeight="1" thickBot="1">
      <c r="A13" s="139" t="s">
        <v>147</v>
      </c>
      <c r="B13" s="139" t="s">
        <v>208</v>
      </c>
      <c r="D13" s="24">
        <v>33</v>
      </c>
      <c r="E13" s="109"/>
      <c r="F13" s="104">
        <f>IF('様式B'!G33="","",'様式B'!G33)</f>
      </c>
      <c r="G13" s="105">
        <f>IF('様式B'!I33="","",'様式B'!I33)</f>
      </c>
      <c r="H13" s="106">
        <f>IF('様式B'!J33="","",'様式B'!J33)</f>
      </c>
    </row>
    <row r="14" spans="4:8" ht="27" customHeight="1">
      <c r="D14" s="24">
        <v>35</v>
      </c>
      <c r="E14" s="95" t="s">
        <v>39</v>
      </c>
      <c r="F14" s="98">
        <f>IF('様式B'!G35="","",'様式B'!G35)</f>
      </c>
      <c r="G14" s="99">
        <f>IF('様式B'!I35="","",'様式B'!I35)</f>
      </c>
      <c r="H14" s="100">
        <f>IF('様式B'!J35="","",'様式B'!J35)</f>
      </c>
    </row>
    <row r="15" spans="2:8" ht="27" customHeight="1">
      <c r="B15" s="26"/>
      <c r="D15" s="24">
        <v>38</v>
      </c>
      <c r="E15" s="108"/>
      <c r="F15" s="101">
        <f>IF('様式B'!G38="","",'様式B'!G38)</f>
      </c>
      <c r="G15" s="102">
        <f>IF('様式B'!I38="","",'様式B'!I38)</f>
      </c>
      <c r="H15" s="103">
        <f>IF('様式B'!J38="","",'様式B'!J38)</f>
      </c>
    </row>
    <row r="16" spans="2:8" ht="27" customHeight="1" thickBot="1">
      <c r="B16" s="26"/>
      <c r="D16" s="24">
        <v>41</v>
      </c>
      <c r="E16" s="109"/>
      <c r="F16" s="104">
        <f>IF('様式B'!G41="","",'様式B'!G41)</f>
      </c>
      <c r="G16" s="105">
        <f>IF('様式B'!I41="","",'様式B'!I41)</f>
      </c>
      <c r="H16" s="106">
        <f>IF('様式B'!J41="","",'様式B'!J41)</f>
      </c>
    </row>
    <row r="17" spans="4:8" ht="27" customHeight="1">
      <c r="D17" s="24">
        <v>44</v>
      </c>
      <c r="E17" s="95" t="s">
        <v>40</v>
      </c>
      <c r="F17" s="98">
        <f>IF('様式B'!G44="","",'様式B'!G44)</f>
      </c>
      <c r="G17" s="99">
        <f>IF('様式B'!I44="","",'様式B'!I44)</f>
      </c>
      <c r="H17" s="100">
        <f>IF('様式B'!J44="","",'様式B'!J44)</f>
      </c>
    </row>
    <row r="18" spans="1:8" ht="27" customHeight="1">
      <c r="A18" s="24" t="s">
        <v>127</v>
      </c>
      <c r="D18" s="24">
        <v>47</v>
      </c>
      <c r="E18" s="108"/>
      <c r="F18" s="101">
        <f>IF('様式B'!G47="","",'様式B'!G47)</f>
      </c>
      <c r="G18" s="102">
        <f>IF('様式B'!I47="","",'様式B'!I47)</f>
      </c>
      <c r="H18" s="103">
        <f>IF('様式B'!J47="","",'様式B'!J47)</f>
      </c>
    </row>
    <row r="19" spans="1:8" ht="27" customHeight="1" thickBot="1">
      <c r="A19" s="110">
        <f>IF('様式B'!G12="","",'様式B'!G12)</f>
      </c>
      <c r="D19" s="24">
        <v>50</v>
      </c>
      <c r="E19" s="109"/>
      <c r="F19" s="104">
        <f>IF('様式B'!G50="","",'様式B'!G50)</f>
      </c>
      <c r="G19" s="105">
        <f>IF('様式B'!I50="","",'様式B'!I50)</f>
      </c>
      <c r="H19" s="106">
        <f>IF('様式B'!J50="","",'様式B'!J50)</f>
      </c>
    </row>
    <row r="20" ht="27" customHeight="1">
      <c r="A20" s="110">
        <f>IF('様式B'!G13="","",'様式B'!G13)</f>
      </c>
    </row>
    <row r="21" ht="27" customHeight="1">
      <c r="A21" s="110">
        <f>IF('様式B'!G14="","",'様式B'!G14)</f>
      </c>
    </row>
    <row r="22" ht="27" customHeight="1">
      <c r="A22" s="110">
        <f>IF('様式B'!G15="","",'様式B'!G15)</f>
      </c>
    </row>
    <row r="23" ht="27" customHeight="1">
      <c r="A23" s="110">
        <f>IF('様式B'!G16="","",'様式B'!G16)</f>
      </c>
    </row>
    <row r="24" ht="27" customHeight="1">
      <c r="A24" s="65" t="s">
        <v>106</v>
      </c>
    </row>
    <row r="25" spans="1:2" ht="27" customHeight="1">
      <c r="A25" s="14" t="s">
        <v>52</v>
      </c>
      <c r="B25" s="15" t="s">
        <v>177</v>
      </c>
    </row>
    <row r="26" spans="1:2" ht="27" customHeight="1">
      <c r="A26" s="14" t="s">
        <v>51</v>
      </c>
      <c r="B26" s="15" t="s">
        <v>214</v>
      </c>
    </row>
    <row r="27" spans="1:2" ht="27" customHeight="1">
      <c r="A27" s="14" t="s">
        <v>85</v>
      </c>
      <c r="B27" s="15" t="s">
        <v>181</v>
      </c>
    </row>
    <row r="28" spans="1:2" ht="32.25">
      <c r="A28" s="14" t="s">
        <v>87</v>
      </c>
      <c r="B28" s="15" t="s">
        <v>182</v>
      </c>
    </row>
    <row r="29" spans="1:2" ht="15.75">
      <c r="A29" s="139" t="s">
        <v>147</v>
      </c>
      <c r="B29" s="139" t="s">
        <v>208</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rc02</cp:lastModifiedBy>
  <cp:lastPrinted>2018-03-13T05:05:34Z</cp:lastPrinted>
  <dcterms:created xsi:type="dcterms:W3CDTF">2017-08-25T14:22:03Z</dcterms:created>
  <dcterms:modified xsi:type="dcterms:W3CDTF">2018-03-29T05:52:10Z</dcterms:modified>
  <cp:category/>
  <cp:version/>
  <cp:contentType/>
  <cp:contentStatus/>
</cp:coreProperties>
</file>